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 (2)" sheetId="1" r:id="rId1"/>
  </sheets>
  <definedNames>
    <definedName name="Z_12B77946_C592_4A22_A5F7_E34B130C4C68_.wvu.PrintTitles" localSheetId="0" hidden="1">'Отчет (2)'!$6:$6</definedName>
    <definedName name="Z_175D30E6_B27A_4090_8531_1BCB7FA73C9F_.wvu.PrintArea" localSheetId="0" hidden="1">'Отчет (2)'!$A$1:$J$98</definedName>
    <definedName name="Z_175D30E6_B27A_4090_8531_1BCB7FA73C9F_.wvu.PrintTitles" localSheetId="0" hidden="1">'Отчет (2)'!$6:$6</definedName>
    <definedName name="Z_175D30E6_B27A_4090_8531_1BCB7FA73C9F_.wvu.Rows" localSheetId="0" hidden="1">'Отчет (2)'!$77:$77,'Отчет (2)'!$79:$83</definedName>
    <definedName name="Z_39930172_C5D4_4A2C_A623_ADDA062E3001_.wvu.PrintArea" localSheetId="0" hidden="1">'Отчет (2)'!$A$1:$J$98</definedName>
    <definedName name="Z_39930172_C5D4_4A2C_A623_ADDA062E3001_.wvu.PrintTitles" localSheetId="0" hidden="1">'Отчет (2)'!$6:$6</definedName>
    <definedName name="Z_39930172_C5D4_4A2C_A623_ADDA062E3001_.wvu.Rows" localSheetId="0" hidden="1">'Отчет (2)'!$77:$77,'Отчет (2)'!$79:$83</definedName>
    <definedName name="Z_567601CF_0D57_4AF8_8715_CDBC003A98B3_.wvu.PrintTitles" localSheetId="0" hidden="1">'Отчет (2)'!$6:$6</definedName>
    <definedName name="Z_E77B323B_E90D_494B_A057_49D588C8AE33_.wvu.PrintTitles" localSheetId="0" hidden="1">'Отчет (2)'!$6:$6</definedName>
    <definedName name="_xlnm.Print_Titles" localSheetId="0">'Отчет (2)'!$6:$6</definedName>
  </definedNames>
  <calcPr fullCalcOnLoad="1"/>
</workbook>
</file>

<file path=xl/sharedStrings.xml><?xml version="1.0" encoding="utf-8"?>
<sst xmlns="http://schemas.openxmlformats.org/spreadsheetml/2006/main" count="166" uniqueCount="152">
  <si>
    <t>Ожидаемое</t>
  </si>
  <si>
    <t>План 2009 года</t>
  </si>
  <si>
    <t>01**</t>
  </si>
  <si>
    <t>0102</t>
  </si>
  <si>
    <t>0103</t>
  </si>
  <si>
    <t>0104</t>
  </si>
  <si>
    <t>0106</t>
  </si>
  <si>
    <t>0107</t>
  </si>
  <si>
    <t>0111</t>
  </si>
  <si>
    <t>0112</t>
  </si>
  <si>
    <t>0114</t>
  </si>
  <si>
    <t>02**</t>
  </si>
  <si>
    <t>0204</t>
  </si>
  <si>
    <t>03**</t>
  </si>
  <si>
    <t>0302</t>
  </si>
  <si>
    <t>0309</t>
  </si>
  <si>
    <t>0314</t>
  </si>
  <si>
    <t>04**</t>
  </si>
  <si>
    <t>0401</t>
  </si>
  <si>
    <t>0405</t>
  </si>
  <si>
    <t>0407</t>
  </si>
  <si>
    <t>0408</t>
  </si>
  <si>
    <t>0409</t>
  </si>
  <si>
    <t>0412</t>
  </si>
  <si>
    <t>05**</t>
  </si>
  <si>
    <t>0501</t>
  </si>
  <si>
    <t>0502</t>
  </si>
  <si>
    <t>0503</t>
  </si>
  <si>
    <t>0505</t>
  </si>
  <si>
    <t>06**</t>
  </si>
  <si>
    <t>0605</t>
  </si>
  <si>
    <t>07**</t>
  </si>
  <si>
    <t>0701</t>
  </si>
  <si>
    <t>0702</t>
  </si>
  <si>
    <t>0707</t>
  </si>
  <si>
    <t>0709</t>
  </si>
  <si>
    <t>08**</t>
  </si>
  <si>
    <t>0801</t>
  </si>
  <si>
    <t>0804</t>
  </si>
  <si>
    <t>0806</t>
  </si>
  <si>
    <t>09**</t>
  </si>
  <si>
    <t>0908</t>
  </si>
  <si>
    <t>0910</t>
  </si>
  <si>
    <t>10**</t>
  </si>
  <si>
    <t>1002</t>
  </si>
  <si>
    <t>1003</t>
  </si>
  <si>
    <t>1004</t>
  </si>
  <si>
    <t>1006</t>
  </si>
  <si>
    <t>(тыс.руб.)</t>
  </si>
  <si>
    <t>ДОХОДЫ</t>
  </si>
  <si>
    <t>Налоговые и неналоговые доходы</t>
  </si>
  <si>
    <t>Налог на доходы физических лиц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</si>
  <si>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</si>
  <si>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</si>
  <si>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</si>
  <si>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</si>
  <si>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</si>
  <si>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</si>
  <si>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</si>
  <si>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</si>
  <si>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</si>
  <si>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</si>
  <si>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Иные межбюджетные трансферты</t>
  </si>
  <si>
    <t>Доходы от предпринимательской и иной приносящей доход деятельности</t>
  </si>
  <si>
    <t>ВСЕГО ДОХОДОВ:</t>
  </si>
  <si>
    <t>РАСХОДЫ</t>
  </si>
  <si>
    <t>План на 
2012 год</t>
  </si>
  <si>
    <t>План на 
2011 год</t>
  </si>
  <si>
    <t>План на 
2010 год</t>
  </si>
  <si>
    <t>Утверждено Думой ЗАТО Северск по состоянию на 01.10.2009</t>
  </si>
  <si>
    <t xml:space="preserve">2010 к 2009 году (%) </t>
  </si>
  <si>
    <t xml:space="preserve">2011 к 2010 году (%)  </t>
  </si>
  <si>
    <t xml:space="preserve">2012 к 2011 году (%)   </t>
  </si>
  <si>
    <t>Профицит (+), дефицит (-)</t>
  </si>
  <si>
    <t>доходы территории без диф.норматива</t>
  </si>
  <si>
    <t>в % к доходам бюджета без учета безвозмездных поступлений из бюджетов других уровней и дополнительного  норматива по НДФЛ</t>
  </si>
  <si>
    <t>справочно:</t>
  </si>
  <si>
    <t xml:space="preserve">Доля межбюджетных трансфертов из других бюджетов бюджетной системы РФ (за исключением субвенций) в течение двух из трех последних отчетных финансовых лет в собственных доходах бюджета ЗАТО Северск </t>
  </si>
  <si>
    <t>Источники внутреннего финансирования дефицита бюджета - всего</t>
  </si>
  <si>
    <t>Остатки средств на счетах - всего</t>
  </si>
  <si>
    <t>на начало года</t>
  </si>
  <si>
    <t xml:space="preserve">на конец года </t>
  </si>
  <si>
    <t>Возврат бюджетных кредитов, предоставленных юридическим  лицам из местного бюджета в валюте Российской Федерации</t>
  </si>
  <si>
    <t>Заемные средства - результат</t>
  </si>
  <si>
    <t>получение кредитов банка</t>
  </si>
  <si>
    <t xml:space="preserve">погашение основной суммы задолженности </t>
  </si>
  <si>
    <t>I</t>
  </si>
  <si>
    <t>II</t>
  </si>
  <si>
    <t>III</t>
  </si>
  <si>
    <t>IV</t>
  </si>
  <si>
    <t>ИТОГО РАСХОДОВ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</si>
  <si>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</si>
  <si>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</si>
  <si>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представительных органов муниципальных образований</t>
  </si>
  <si>
    <t>Функционирование  местных администраций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</si>
  <si>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</si>
  <si>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</si>
  <si>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</si>
  <si>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</si>
  <si>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</si>
  <si>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</si>
  <si>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</si>
  <si>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</si>
  <si>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</si>
  <si>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</si>
  <si>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</si>
  <si>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</si>
  <si>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</si>
  <si>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</si>
  <si>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</si>
  <si>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</si>
  <si>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</si>
  <si>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</si>
  <si>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</si>
  <si>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</si>
  <si>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</si>
  <si>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</si>
  <si>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</si>
  <si>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</si>
  <si>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</si>
  <si>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</si>
  <si>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</si>
  <si>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</si>
  <si>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</si>
  <si>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</si>
  <si>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</si>
  <si>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</si>
  <si>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</si>
  <si>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</si>
  <si>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</si>
  <si>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</si>
  <si>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</si>
  <si>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</si>
  <si>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</si>
  <si>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</si>
  <si>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</si>
  <si>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</si>
  <si>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контроль</t>
  </si>
  <si>
    <t>Налоги на совокупный доход</t>
  </si>
  <si>
    <t>Налоги на имущество</t>
  </si>
  <si>
    <t>Возврат остатков субсидий и субвенций прошлых лет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</si>
  <si>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</si>
  <si>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</si>
  <si>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Налоги, сборы и регулярные платежи за пользование природными ресурсами</t>
  </si>
  <si>
    <t>Маскаева Людмила Семеновна</t>
  </si>
  <si>
    <t>77 23 83</t>
  </si>
  <si>
    <t>Среднесрочный финансовый план по ЗАТО Северск на 2009 год и плановый период 2010 и 2011 годов</t>
  </si>
  <si>
    <t>Среднесрочный финансовый план по ЗАТО Северск на 2010 год и плановый период 2011 и 2012 годов</t>
  </si>
  <si>
    <t xml:space="preserve">доходы территории </t>
  </si>
  <si>
    <t>Доходы по доп.нормативу</t>
  </si>
  <si>
    <t>доп.норматив</t>
  </si>
  <si>
    <t xml:space="preserve">Верхний предел муниципального долга по состоянию 
на 1 января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</si>
</sst>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#,##0.0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4"/>
      <name val="Times New Roman"/>
      <family val="1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Alignment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52" applyFont="1" applyFill="1" applyAlignment="1">
      <alignment horizontal="right" vertical="center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1" fillId="0" borderId="11" xfId="52" applyNumberFormat="1" applyFont="1" applyFill="1" applyBorder="1" applyAlignment="1">
      <alignment horizontal="right" vertical="center"/>
      <protection/>
    </xf>
    <xf numFmtId="4" fontId="1" fillId="0" borderId="10" xfId="52" applyNumberFormat="1" applyFont="1" applyFill="1" applyBorder="1" applyAlignment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/>
    </xf>
    <xf numFmtId="49" fontId="2" fillId="18" borderId="10" xfId="0" applyNumberFormat="1" applyFont="1" applyFill="1" applyBorder="1" applyAlignment="1">
      <alignment horizontal="left" vertical="center" wrapText="1"/>
    </xf>
    <xf numFmtId="4" fontId="2" fillId="18" borderId="10" xfId="0" applyNumberFormat="1" applyFont="1" applyFill="1" applyBorder="1" applyAlignment="1">
      <alignment horizontal="right" vertical="center"/>
    </xf>
    <xf numFmtId="4" fontId="2" fillId="18" borderId="10" xfId="52" applyNumberFormat="1" applyFont="1" applyFill="1" applyBorder="1" applyAlignment="1">
      <alignment horizontal="right" vertical="center"/>
      <protection/>
    </xf>
    <xf numFmtId="0" fontId="2" fillId="18" borderId="0" xfId="0" applyFont="1" applyFill="1" applyBorder="1" applyAlignment="1">
      <alignment vertical="center"/>
    </xf>
    <xf numFmtId="4" fontId="1" fillId="0" borderId="0" xfId="52" applyNumberFormat="1" applyFont="1" applyFill="1" applyAlignment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2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4" fontId="1" fillId="8" borderId="10" xfId="0" applyNumberFormat="1" applyFont="1" applyFill="1" applyBorder="1" applyAlignment="1">
      <alignment horizontal="right" vertical="center"/>
    </xf>
    <xf numFmtId="4" fontId="1" fillId="8" borderId="10" xfId="52" applyNumberFormat="1" applyFont="1" applyFill="1" applyBorder="1" applyAlignment="1">
      <alignment horizontal="right" vertical="center"/>
      <protection/>
    </xf>
    <xf numFmtId="0" fontId="1" fillId="8" borderId="0" xfId="0" applyFont="1" applyFill="1" applyBorder="1" applyAlignment="1">
      <alignment vertical="center"/>
    </xf>
    <xf numFmtId="180" fontId="1" fillId="8" borderId="10" xfId="0" applyNumberFormat="1" applyFont="1" applyFill="1" applyBorder="1" applyAlignment="1">
      <alignment horizontal="right" vertical="center"/>
    </xf>
    <xf numFmtId="180" fontId="1" fillId="8" borderId="10" xfId="52" applyNumberFormat="1" applyFont="1" applyFill="1" applyBorder="1" applyAlignment="1">
      <alignment horizontal="right" vertical="center"/>
      <protection/>
    </xf>
    <xf numFmtId="49" fontId="1" fillId="8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52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J1"/>
    </sheetView>
  </sheetViews>
  <sheetFormatPr defaultColWidth="8.8515625" defaultRowHeight="12.75" outlineLevelRow="1"/>
  <cols>
    <col min="1" max="1" width="6.7109375" style="4" customWidth="1"/>
    <col min="2" max="2" width="66.28125" style="12" customWidth="1"/>
    <col min="3" max="4" width="15.57421875" style="5" customWidth="1"/>
    <col min="5" max="5" width="15.421875" style="2" customWidth="1"/>
    <col min="6" max="6" width="12.8515625" style="2" customWidth="1"/>
    <col min="7" max="7" width="15.421875" style="2" customWidth="1"/>
    <col min="8" max="8" width="12.8515625" style="2" customWidth="1"/>
    <col min="9" max="9" width="15.421875" style="2" customWidth="1"/>
    <col min="10" max="10" width="12.8515625" style="2" customWidth="1"/>
    <col min="11" max="11" width="8.8515625" style="6" customWidth="1"/>
    <col min="12" max="16384" width="8.8515625" style="6" customWidth="1"/>
  </cols>
  <sheetData>
    <row r="1" spans="1:256" ht="17.25" customHeight="1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1"/>
      <c r="K1" s="37"/>
      <c r="L1" s="37"/>
      <c r="M1" s="37"/>
      <c r="N1" s="37"/>
      <c r="O1" s="37"/>
      <c r="P1" s="37"/>
      <c r="Q1" s="49" t="s">
        <v>146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9" t="s">
        <v>146</v>
      </c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9" t="s">
        <v>146</v>
      </c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9" t="s">
        <v>146</v>
      </c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49" t="s">
        <v>146</v>
      </c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49" t="s">
        <v>146</v>
      </c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49" t="s">
        <v>146</v>
      </c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49" t="s">
        <v>146</v>
      </c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49" t="s">
        <v>146</v>
      </c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49" t="s">
        <v>146</v>
      </c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49" t="s">
        <v>146</v>
      </c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49" t="s">
        <v>146</v>
      </c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49" t="s">
        <v>146</v>
      </c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49" t="s">
        <v>146</v>
      </c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49" t="s">
        <v>146</v>
      </c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7:10" ht="15.75">
      <c r="G2" s="35"/>
      <c r="I2" s="35"/>
      <c r="J2" s="11" t="s">
        <v>48</v>
      </c>
    </row>
    <row r="3" spans="1:10" ht="9" customHeight="1">
      <c r="A3" s="53"/>
      <c r="B3" s="56"/>
      <c r="C3" s="59" t="s">
        <v>1</v>
      </c>
      <c r="D3" s="59"/>
      <c r="E3" s="52" t="s">
        <v>68</v>
      </c>
      <c r="F3" s="52" t="s">
        <v>70</v>
      </c>
      <c r="G3" s="52" t="s">
        <v>67</v>
      </c>
      <c r="H3" s="52" t="s">
        <v>71</v>
      </c>
      <c r="I3" s="52" t="s">
        <v>66</v>
      </c>
      <c r="J3" s="52" t="s">
        <v>72</v>
      </c>
    </row>
    <row r="4" spans="1:10" ht="9" customHeight="1">
      <c r="A4" s="54"/>
      <c r="B4" s="57"/>
      <c r="C4" s="59"/>
      <c r="D4" s="59"/>
      <c r="E4" s="52"/>
      <c r="F4" s="52"/>
      <c r="G4" s="52"/>
      <c r="H4" s="52"/>
      <c r="I4" s="52"/>
      <c r="J4" s="52"/>
    </row>
    <row r="5" spans="1:10" ht="81.75" customHeight="1">
      <c r="A5" s="55"/>
      <c r="B5" s="58"/>
      <c r="C5" s="1" t="s">
        <v>69</v>
      </c>
      <c r="D5" s="1" t="s">
        <v>0</v>
      </c>
      <c r="E5" s="52"/>
      <c r="F5" s="52"/>
      <c r="G5" s="52"/>
      <c r="H5" s="52"/>
      <c r="I5" s="52"/>
      <c r="J5" s="52"/>
    </row>
    <row r="6" spans="1:10" ht="14.25" customHeight="1">
      <c r="A6" s="8">
        <v>1</v>
      </c>
      <c r="B6" s="13">
        <v>2</v>
      </c>
      <c r="C6" s="8">
        <v>3</v>
      </c>
      <c r="D6" s="8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15.75" customHeight="1">
      <c r="A7" s="14" t="s">
        <v>86</v>
      </c>
      <c r="B7" s="18" t="s">
        <v>49</v>
      </c>
      <c r="C7" s="20">
        <f>SUM(C9:C21)-C8</f>
        <v>0</v>
      </c>
      <c r="D7" s="20">
        <f aca="true" t="shared" si="0" ref="D7:I7">SUM(D9:D21)-D8</f>
        <v>0</v>
      </c>
      <c r="E7" s="20">
        <f t="shared" si="0"/>
        <v>0</v>
      </c>
      <c r="F7" s="20"/>
      <c r="G7" s="20">
        <f t="shared" si="0"/>
        <v>0</v>
      </c>
      <c r="H7" s="20"/>
      <c r="I7" s="20">
        <f t="shared" si="0"/>
        <v>0</v>
      </c>
      <c r="J7" s="20"/>
    </row>
    <row r="8" spans="1:10" ht="15.75" customHeight="1">
      <c r="A8" s="8"/>
      <c r="B8" s="18" t="s">
        <v>50</v>
      </c>
      <c r="C8" s="20">
        <v>776739.8</v>
      </c>
      <c r="D8" s="20">
        <v>732128.13</v>
      </c>
      <c r="E8" s="21">
        <v>765094.14</v>
      </c>
      <c r="F8" s="21">
        <f aca="true" t="shared" si="1" ref="F8:F36">IF(D8=0,0,E8/D8*100)</f>
        <v>104.50276511025467</v>
      </c>
      <c r="G8" s="21">
        <v>800304.08</v>
      </c>
      <c r="H8" s="21">
        <f>IF(E8=0,0,G8/E8*100)</f>
        <v>104.60204021429308</v>
      </c>
      <c r="I8" s="21">
        <v>831961.25</v>
      </c>
      <c r="J8" s="21">
        <f aca="true" t="shared" si="2" ref="J8:J16">IF(G8=0,0,I8/G8*100)</f>
        <v>103.95564271020585</v>
      </c>
    </row>
    <row r="9" spans="1:10" ht="15.75" customHeight="1">
      <c r="A9" s="8"/>
      <c r="B9" s="17" t="s">
        <v>51</v>
      </c>
      <c r="C9" s="20">
        <v>539491.6</v>
      </c>
      <c r="D9" s="20">
        <v>513846.06</v>
      </c>
      <c r="E9" s="21">
        <v>547130.94</v>
      </c>
      <c r="F9" s="21">
        <f t="shared" si="1"/>
        <v>106.47759759021991</v>
      </c>
      <c r="G9" s="21">
        <v>569198.34</v>
      </c>
      <c r="H9" s="21">
        <f aca="true" t="shared" si="3" ref="H9:H69">IF(E9=0,0,G9/E9*100)</f>
        <v>104.03329411420235</v>
      </c>
      <c r="I9" s="21">
        <v>590257.74</v>
      </c>
      <c r="J9" s="21">
        <f t="shared" si="2"/>
        <v>103.69983510493022</v>
      </c>
    </row>
    <row r="10" spans="1:10" ht="15.75" customHeight="1">
      <c r="A10" s="8"/>
      <c r="B10" s="17" t="s">
        <v>138</v>
      </c>
      <c r="C10" s="20">
        <v>41105</v>
      </c>
      <c r="D10" s="20">
        <v>36793</v>
      </c>
      <c r="E10" s="21">
        <v>40805</v>
      </c>
      <c r="F10" s="21">
        <f t="shared" si="1"/>
        <v>110.90424809066941</v>
      </c>
      <c r="G10" s="21">
        <v>43748.12</v>
      </c>
      <c r="H10" s="21">
        <f t="shared" si="3"/>
        <v>107.21264550912879</v>
      </c>
      <c r="I10" s="21">
        <v>46531.16</v>
      </c>
      <c r="J10" s="21">
        <f t="shared" si="2"/>
        <v>106.36150764878582</v>
      </c>
    </row>
    <row r="11" spans="1:10" ht="15.75" customHeight="1">
      <c r="A11" s="8"/>
      <c r="B11" s="17" t="s">
        <v>139</v>
      </c>
      <c r="C11" s="20">
        <v>27164</v>
      </c>
      <c r="D11" s="20">
        <v>37059</v>
      </c>
      <c r="E11" s="21">
        <v>46833</v>
      </c>
      <c r="F11" s="21">
        <f t="shared" si="1"/>
        <v>126.37416012304703</v>
      </c>
      <c r="G11" s="21">
        <v>47681</v>
      </c>
      <c r="H11" s="21">
        <f t="shared" si="3"/>
        <v>101.81068904405012</v>
      </c>
      <c r="I11" s="21">
        <v>48347</v>
      </c>
      <c r="J11" s="21">
        <f t="shared" si="2"/>
        <v>101.39678278559595</v>
      </c>
    </row>
    <row r="12" spans="1:10" ht="32.25" customHeight="1">
      <c r="A12" s="8"/>
      <c r="B12" s="17" t="s">
        <v>143</v>
      </c>
      <c r="C12" s="20"/>
      <c r="D12" s="20">
        <v>24</v>
      </c>
      <c r="E12" s="21">
        <v>33</v>
      </c>
      <c r="F12" s="21">
        <f t="shared" si="1"/>
        <v>137.5</v>
      </c>
      <c r="G12" s="21">
        <v>35.84</v>
      </c>
      <c r="H12" s="21">
        <f t="shared" si="3"/>
        <v>108.60606060606062</v>
      </c>
      <c r="I12" s="21">
        <v>38.49</v>
      </c>
      <c r="J12" s="21">
        <f t="shared" si="2"/>
        <v>107.39397321428572</v>
      </c>
    </row>
    <row r="13" spans="1:10" ht="15.75" customHeight="1">
      <c r="A13" s="8"/>
      <c r="B13" s="17" t="s">
        <v>52</v>
      </c>
      <c r="C13" s="20">
        <v>10521.6</v>
      </c>
      <c r="D13" s="20">
        <v>10308</v>
      </c>
      <c r="E13" s="21">
        <v>11271.3</v>
      </c>
      <c r="F13" s="21">
        <f t="shared" si="1"/>
        <v>109.3451688009313</v>
      </c>
      <c r="G13" s="21">
        <v>11893.8</v>
      </c>
      <c r="H13" s="21">
        <f t="shared" si="3"/>
        <v>105.52287668680631</v>
      </c>
      <c r="I13" s="21">
        <v>12349.9</v>
      </c>
      <c r="J13" s="21">
        <f t="shared" si="2"/>
        <v>103.83477105718946</v>
      </c>
    </row>
    <row r="14" spans="1:10" ht="35.25" customHeight="1">
      <c r="A14" s="8"/>
      <c r="B14" s="17" t="s">
        <v>53</v>
      </c>
      <c r="C14" s="20">
        <v>-554.3</v>
      </c>
      <c r="D14" s="20">
        <v>137</v>
      </c>
      <c r="E14" s="21">
        <v>105</v>
      </c>
      <c r="F14" s="21">
        <f t="shared" si="1"/>
        <v>76.64233576642336</v>
      </c>
      <c r="G14" s="21">
        <v>114.03</v>
      </c>
      <c r="H14" s="21">
        <f t="shared" si="3"/>
        <v>108.60000000000001</v>
      </c>
      <c r="I14" s="21">
        <v>122.47</v>
      </c>
      <c r="J14" s="21">
        <f t="shared" si="2"/>
        <v>107.4015609927212</v>
      </c>
    </row>
    <row r="15" spans="1:10" ht="37.5" customHeight="1">
      <c r="A15" s="8"/>
      <c r="B15" s="17" t="s">
        <v>54</v>
      </c>
      <c r="C15" s="20">
        <v>105015.1</v>
      </c>
      <c r="D15" s="20">
        <v>108496.7</v>
      </c>
      <c r="E15" s="21">
        <v>100691.9</v>
      </c>
      <c r="F15" s="21">
        <f t="shared" si="1"/>
        <v>92.80641715370145</v>
      </c>
      <c r="G15" s="21">
        <v>108564.95</v>
      </c>
      <c r="H15" s="21">
        <f t="shared" si="3"/>
        <v>107.8189506802434</v>
      </c>
      <c r="I15" s="21">
        <v>115308.49</v>
      </c>
      <c r="J15" s="21">
        <f t="shared" si="2"/>
        <v>106.2115259114475</v>
      </c>
    </row>
    <row r="16" spans="1:10" ht="15.75" customHeight="1">
      <c r="A16" s="8"/>
      <c r="B16" s="17" t="s">
        <v>142</v>
      </c>
      <c r="C16" s="20">
        <v>5015.95</v>
      </c>
      <c r="D16" s="20">
        <v>9742</v>
      </c>
      <c r="E16" s="21">
        <v>3592</v>
      </c>
      <c r="F16" s="21">
        <f t="shared" si="1"/>
        <v>36.87127899815233</v>
      </c>
      <c r="G16" s="21">
        <v>3322</v>
      </c>
      <c r="H16" s="21">
        <f t="shared" si="3"/>
        <v>92.48329621380846</v>
      </c>
      <c r="I16" s="21">
        <v>3354</v>
      </c>
      <c r="J16" s="21">
        <f t="shared" si="2"/>
        <v>100.96327513546058</v>
      </c>
    </row>
    <row r="17" spans="1:10" ht="33" customHeight="1">
      <c r="A17" s="8"/>
      <c r="B17" s="17" t="s">
        <v>141</v>
      </c>
      <c r="C17" s="20"/>
      <c r="D17" s="20">
        <v>652</v>
      </c>
      <c r="E17" s="21"/>
      <c r="F17" s="21"/>
      <c r="G17" s="21"/>
      <c r="H17" s="21"/>
      <c r="I17" s="21"/>
      <c r="J17" s="21"/>
    </row>
    <row r="18" spans="1:10" ht="15.75" customHeight="1">
      <c r="A18" s="8"/>
      <c r="B18" s="17" t="s">
        <v>55</v>
      </c>
      <c r="C18" s="20">
        <v>38924.1</v>
      </c>
      <c r="D18" s="20">
        <v>4833</v>
      </c>
      <c r="E18" s="21">
        <v>3630</v>
      </c>
      <c r="F18" s="21">
        <f t="shared" si="1"/>
        <v>75.10862818125388</v>
      </c>
      <c r="G18" s="21">
        <v>3877</v>
      </c>
      <c r="H18" s="21">
        <f t="shared" si="3"/>
        <v>106.80440771349862</v>
      </c>
      <c r="I18" s="21">
        <v>2548</v>
      </c>
      <c r="J18" s="21">
        <f>IF(G18=0,0,I18/G18*100)</f>
        <v>65.7209182357493</v>
      </c>
    </row>
    <row r="19" spans="1:10" ht="15.75" customHeight="1">
      <c r="A19" s="8"/>
      <c r="B19" s="17" t="s">
        <v>56</v>
      </c>
      <c r="C19" s="20">
        <v>11246.37</v>
      </c>
      <c r="D19" s="20">
        <v>11735.37</v>
      </c>
      <c r="E19" s="21">
        <v>10972</v>
      </c>
      <c r="F19" s="21">
        <f t="shared" si="1"/>
        <v>93.49513479336399</v>
      </c>
      <c r="G19" s="21">
        <v>11869</v>
      </c>
      <c r="H19" s="21">
        <f t="shared" si="3"/>
        <v>108.17535545023698</v>
      </c>
      <c r="I19" s="21">
        <v>13104</v>
      </c>
      <c r="J19" s="21">
        <f>IF(G19=0,0,I19/G19*100)</f>
        <v>110.40525739320921</v>
      </c>
    </row>
    <row r="20" spans="1:10" ht="15.75" customHeight="1">
      <c r="A20" s="8"/>
      <c r="B20" s="17" t="s">
        <v>57</v>
      </c>
      <c r="C20" s="20">
        <v>1482</v>
      </c>
      <c r="D20" s="20">
        <v>1102</v>
      </c>
      <c r="E20" s="21">
        <v>30</v>
      </c>
      <c r="F20" s="21">
        <f t="shared" si="1"/>
        <v>2.722323049001815</v>
      </c>
      <c r="G20" s="21"/>
      <c r="H20" s="21">
        <f t="shared" si="3"/>
        <v>0</v>
      </c>
      <c r="I20" s="21"/>
      <c r="J20" s="21">
        <f>IF(G20=0,0,I20/G20*100)</f>
        <v>0</v>
      </c>
    </row>
    <row r="21" spans="1:10" ht="15.75" customHeight="1">
      <c r="A21" s="8"/>
      <c r="B21" s="17" t="s">
        <v>140</v>
      </c>
      <c r="C21" s="20">
        <v>-2671.62</v>
      </c>
      <c r="D21" s="20">
        <v>-2600</v>
      </c>
      <c r="E21" s="21"/>
      <c r="F21" s="21"/>
      <c r="G21" s="21"/>
      <c r="H21" s="21"/>
      <c r="I21" s="21"/>
      <c r="J21" s="21"/>
    </row>
    <row r="22" spans="1:10" ht="36.75" customHeight="1">
      <c r="A22" s="8"/>
      <c r="B22" s="18" t="s">
        <v>58</v>
      </c>
      <c r="C22" s="20">
        <f>SUM(C23:C26)</f>
        <v>2294600.9899999998</v>
      </c>
      <c r="D22" s="20">
        <f>SUM(D23:D26)</f>
        <v>2294600.9899999998</v>
      </c>
      <c r="E22" s="20">
        <f>SUM(E23:E26)</f>
        <v>1591736.8</v>
      </c>
      <c r="F22" s="22">
        <f t="shared" si="1"/>
        <v>69.3687838075935</v>
      </c>
      <c r="G22" s="20">
        <f>SUM(G23:G26)</f>
        <v>1715884.8</v>
      </c>
      <c r="H22" s="22">
        <f t="shared" si="3"/>
        <v>107.79953067617711</v>
      </c>
      <c r="I22" s="20">
        <f>SUM(I23:I26)</f>
        <v>1813959.3</v>
      </c>
      <c r="J22" s="22">
        <f aca="true" t="shared" si="4" ref="J22:J53">IF(G22=0,0,I22/G22*100)</f>
        <v>105.71568091284449</v>
      </c>
    </row>
    <row r="23" spans="1:10" ht="33.75" customHeight="1">
      <c r="A23" s="8"/>
      <c r="B23" s="17" t="s">
        <v>59</v>
      </c>
      <c r="C23" s="20">
        <v>1114549</v>
      </c>
      <c r="D23" s="20">
        <v>1114549</v>
      </c>
      <c r="E23" s="21">
        <v>913844</v>
      </c>
      <c r="F23" s="21">
        <f t="shared" si="1"/>
        <v>81.99226772443383</v>
      </c>
      <c r="G23" s="21">
        <v>992435</v>
      </c>
      <c r="H23" s="21">
        <f t="shared" si="3"/>
        <v>108.60004552199281</v>
      </c>
      <c r="I23" s="21">
        <v>1065875</v>
      </c>
      <c r="J23" s="21">
        <f t="shared" si="4"/>
        <v>107.39998085516935</v>
      </c>
    </row>
    <row r="24" spans="1:10" ht="33.75" customHeight="1">
      <c r="A24" s="8"/>
      <c r="B24" s="17" t="s">
        <v>60</v>
      </c>
      <c r="C24" s="20">
        <v>388802.36</v>
      </c>
      <c r="D24" s="20">
        <v>388802.36</v>
      </c>
      <c r="E24" s="21">
        <v>356637.5</v>
      </c>
      <c r="F24" s="21">
        <f t="shared" si="1"/>
        <v>91.72719527731262</v>
      </c>
      <c r="G24" s="21">
        <v>375209.2</v>
      </c>
      <c r="H24" s="21">
        <f t="shared" si="3"/>
        <v>105.20744453401562</v>
      </c>
      <c r="I24" s="21">
        <v>375644.7</v>
      </c>
      <c r="J24" s="21">
        <f t="shared" si="4"/>
        <v>100.1160685825401</v>
      </c>
    </row>
    <row r="25" spans="1:10" ht="33.75" customHeight="1">
      <c r="A25" s="8"/>
      <c r="B25" s="17" t="s">
        <v>61</v>
      </c>
      <c r="C25" s="20">
        <v>211514.71</v>
      </c>
      <c r="D25" s="20">
        <v>211514.71</v>
      </c>
      <c r="E25" s="21">
        <v>18774.3</v>
      </c>
      <c r="F25" s="21">
        <f t="shared" si="1"/>
        <v>8.876120247144986</v>
      </c>
      <c r="G25" s="21">
        <v>19878.6</v>
      </c>
      <c r="H25" s="21">
        <f t="shared" si="3"/>
        <v>105.8819769578626</v>
      </c>
      <c r="I25" s="21">
        <v>19892.6</v>
      </c>
      <c r="J25" s="21">
        <f t="shared" si="4"/>
        <v>100.070427494894</v>
      </c>
    </row>
    <row r="26" spans="1:10" ht="18" customHeight="1">
      <c r="A26" s="8"/>
      <c r="B26" s="17" t="s">
        <v>62</v>
      </c>
      <c r="C26" s="20">
        <v>579734.92</v>
      </c>
      <c r="D26" s="20">
        <v>579734.92</v>
      </c>
      <c r="E26" s="21">
        <v>302481</v>
      </c>
      <c r="F26" s="21">
        <f t="shared" si="1"/>
        <v>52.17574266528571</v>
      </c>
      <c r="G26" s="21">
        <v>328362</v>
      </c>
      <c r="H26" s="21">
        <f t="shared" si="3"/>
        <v>108.55623989605958</v>
      </c>
      <c r="I26" s="21">
        <v>352547</v>
      </c>
      <c r="J26" s="21">
        <f t="shared" si="4"/>
        <v>107.36534678190534</v>
      </c>
    </row>
    <row r="27" spans="1:10" ht="34.5" customHeight="1">
      <c r="A27" s="8"/>
      <c r="B27" s="18" t="s">
        <v>63</v>
      </c>
      <c r="C27" s="20">
        <v>106774.91</v>
      </c>
      <c r="D27" s="20">
        <v>106774.91</v>
      </c>
      <c r="E27" s="21">
        <v>106774.91</v>
      </c>
      <c r="F27" s="21">
        <f t="shared" si="1"/>
        <v>100</v>
      </c>
      <c r="G27" s="21">
        <v>115914</v>
      </c>
      <c r="H27" s="21">
        <f t="shared" si="3"/>
        <v>108.55921114801221</v>
      </c>
      <c r="I27" s="21">
        <v>124492</v>
      </c>
      <c r="J27" s="21">
        <f t="shared" si="4"/>
        <v>107.40031402591576</v>
      </c>
    </row>
    <row r="28" spans="1:10" s="16" customFormat="1" ht="18" customHeight="1">
      <c r="A28" s="14"/>
      <c r="B28" s="19" t="s">
        <v>64</v>
      </c>
      <c r="C28" s="23">
        <f>C8+C22+C27</f>
        <v>3178115.7</v>
      </c>
      <c r="D28" s="23">
        <f>D8+D22+D27</f>
        <v>3133504.03</v>
      </c>
      <c r="E28" s="23">
        <f>E8+E22+E27</f>
        <v>2463605.85</v>
      </c>
      <c r="F28" s="27">
        <f t="shared" si="1"/>
        <v>78.62143550522256</v>
      </c>
      <c r="G28" s="23">
        <f>G8+G22+G27</f>
        <v>2632102.88</v>
      </c>
      <c r="H28" s="27">
        <f t="shared" si="3"/>
        <v>106.83944755205057</v>
      </c>
      <c r="I28" s="23">
        <f>I8+I22+I27</f>
        <v>2770412.55</v>
      </c>
      <c r="J28" s="27">
        <f t="shared" si="4"/>
        <v>105.2547212744207</v>
      </c>
    </row>
    <row r="29" spans="1:10" s="16" customFormat="1" ht="18" customHeight="1">
      <c r="A29" s="14" t="s">
        <v>87</v>
      </c>
      <c r="B29" s="15" t="s">
        <v>65</v>
      </c>
      <c r="C29" s="23"/>
      <c r="D29" s="23"/>
      <c r="E29" s="23"/>
      <c r="F29" s="24">
        <f t="shared" si="1"/>
        <v>0</v>
      </c>
      <c r="G29" s="23"/>
      <c r="H29" s="24">
        <f t="shared" si="3"/>
        <v>0</v>
      </c>
      <c r="I29" s="23"/>
      <c r="J29" s="24">
        <f t="shared" si="4"/>
        <v>0</v>
      </c>
    </row>
    <row r="30" spans="1:10" ht="15.75">
      <c r="A30" s="9" t="s">
        <v>2</v>
      </c>
      <c r="B30" s="28" t="s">
        <v>91</v>
      </c>
      <c r="C30" s="20">
        <f>SUM(C31:C38)</f>
        <v>170881.64</v>
      </c>
      <c r="D30" s="20">
        <f aca="true" t="shared" si="5" ref="D30:I30">SUM(D31:D38)</f>
        <v>168349.79</v>
      </c>
      <c r="E30" s="20">
        <f t="shared" si="5"/>
        <v>192390.84500000003</v>
      </c>
      <c r="F30" s="25">
        <f t="shared" si="1"/>
        <v>114.28041876381315</v>
      </c>
      <c r="G30" s="20">
        <f t="shared" si="5"/>
        <v>206412.80000000005</v>
      </c>
      <c r="H30" s="25">
        <f t="shared" si="3"/>
        <v>107.28826519785804</v>
      </c>
      <c r="I30" s="20">
        <f t="shared" si="5"/>
        <v>212745.2</v>
      </c>
      <c r="J30" s="25">
        <f t="shared" si="4"/>
        <v>103.06783300260447</v>
      </c>
    </row>
    <row r="31" spans="1:10" ht="31.5">
      <c r="A31" s="7" t="s">
        <v>3</v>
      </c>
      <c r="B31" s="29" t="s">
        <v>92</v>
      </c>
      <c r="C31" s="20">
        <v>2094</v>
      </c>
      <c r="D31" s="20">
        <v>2094</v>
      </c>
      <c r="E31" s="20">
        <v>2462.1</v>
      </c>
      <c r="F31" s="26">
        <f t="shared" si="1"/>
        <v>117.57879656160458</v>
      </c>
      <c r="G31" s="20">
        <v>2618</v>
      </c>
      <c r="H31" s="26">
        <f t="shared" si="3"/>
        <v>106.33199301409365</v>
      </c>
      <c r="I31" s="20">
        <v>2618</v>
      </c>
      <c r="J31" s="26">
        <f t="shared" si="4"/>
        <v>100</v>
      </c>
    </row>
    <row r="32" spans="1:10" ht="31.5">
      <c r="A32" s="7" t="s">
        <v>4</v>
      </c>
      <c r="B32" s="29" t="s">
        <v>93</v>
      </c>
      <c r="C32" s="20">
        <v>20876.9</v>
      </c>
      <c r="D32" s="20">
        <v>18875.6</v>
      </c>
      <c r="E32" s="20">
        <v>20543.5</v>
      </c>
      <c r="F32" s="26">
        <f t="shared" si="1"/>
        <v>108.836275403166</v>
      </c>
      <c r="G32" s="20">
        <v>21977.8</v>
      </c>
      <c r="H32" s="26">
        <f t="shared" si="3"/>
        <v>106.98177038966097</v>
      </c>
      <c r="I32" s="20">
        <v>22437.4</v>
      </c>
      <c r="J32" s="26">
        <f t="shared" si="4"/>
        <v>102.09120112113132</v>
      </c>
    </row>
    <row r="33" spans="1:10" ht="15.75">
      <c r="A33" s="7" t="s">
        <v>5</v>
      </c>
      <c r="B33" s="29" t="s">
        <v>94</v>
      </c>
      <c r="C33" s="20">
        <v>95009.6</v>
      </c>
      <c r="D33" s="20">
        <v>94262.94</v>
      </c>
      <c r="E33" s="20">
        <v>85305.09</v>
      </c>
      <c r="F33" s="26">
        <f t="shared" si="1"/>
        <v>90.49695458257507</v>
      </c>
      <c r="G33" s="20">
        <v>90978.3</v>
      </c>
      <c r="H33" s="26">
        <f t="shared" si="3"/>
        <v>106.65049412643491</v>
      </c>
      <c r="I33" s="20">
        <v>91912.1</v>
      </c>
      <c r="J33" s="26">
        <f t="shared" si="4"/>
        <v>101.02639860274374</v>
      </c>
    </row>
    <row r="34" spans="1:10" ht="59.25" customHeight="1">
      <c r="A34" s="7" t="s">
        <v>6</v>
      </c>
      <c r="B34" s="29" t="s">
        <v>95</v>
      </c>
      <c r="C34" s="20">
        <v>26681.4</v>
      </c>
      <c r="D34" s="20">
        <v>25765.5</v>
      </c>
      <c r="E34" s="20">
        <v>25566.255</v>
      </c>
      <c r="F34" s="26">
        <f t="shared" si="1"/>
        <v>99.22669849216976</v>
      </c>
      <c r="G34" s="20">
        <v>27234.2</v>
      </c>
      <c r="H34" s="26">
        <f t="shared" si="3"/>
        <v>106.52400987160615</v>
      </c>
      <c r="I34" s="20">
        <v>27402.8</v>
      </c>
      <c r="J34" s="26">
        <f t="shared" si="4"/>
        <v>100.61907454597528</v>
      </c>
    </row>
    <row r="35" spans="1:10" ht="15.75">
      <c r="A35" s="7" t="s">
        <v>7</v>
      </c>
      <c r="B35" s="29" t="s">
        <v>96</v>
      </c>
      <c r="C35" s="20">
        <v>690</v>
      </c>
      <c r="D35" s="20">
        <v>690</v>
      </c>
      <c r="E35" s="20">
        <v>8680</v>
      </c>
      <c r="F35" s="26">
        <f t="shared" si="1"/>
        <v>1257.9710144927537</v>
      </c>
      <c r="G35" s="20">
        <v>9435.2</v>
      </c>
      <c r="H35" s="26">
        <f t="shared" si="3"/>
        <v>108.7004608294931</v>
      </c>
      <c r="I35" s="20">
        <v>10142.9</v>
      </c>
      <c r="J35" s="26">
        <f t="shared" si="4"/>
        <v>107.50063591656773</v>
      </c>
    </row>
    <row r="36" spans="1:10" ht="15.75">
      <c r="A36" s="7" t="s">
        <v>8</v>
      </c>
      <c r="B36" s="29" t="s">
        <v>97</v>
      </c>
      <c r="C36" s="20">
        <v>3600.9</v>
      </c>
      <c r="D36" s="20">
        <v>254.2</v>
      </c>
      <c r="E36" s="20">
        <v>4000</v>
      </c>
      <c r="F36" s="26">
        <f t="shared" si="1"/>
        <v>1573.5641227380017</v>
      </c>
      <c r="G36" s="20">
        <v>4348</v>
      </c>
      <c r="H36" s="26">
        <f t="shared" si="3"/>
        <v>108.7</v>
      </c>
      <c r="I36" s="20">
        <v>4674.1</v>
      </c>
      <c r="J36" s="26">
        <f t="shared" si="4"/>
        <v>107.50000000000001</v>
      </c>
    </row>
    <row r="37" spans="1:10" ht="15.75">
      <c r="A37" s="7" t="s">
        <v>9</v>
      </c>
      <c r="B37" s="29" t="s">
        <v>98</v>
      </c>
      <c r="C37" s="20">
        <v>1588.14</v>
      </c>
      <c r="D37" s="20">
        <v>5337.25</v>
      </c>
      <c r="E37" s="20">
        <v>31219.2</v>
      </c>
      <c r="F37" s="26">
        <f aca="true" t="shared" si="6" ref="F37:F68">IF(D37=0,0,E37/D37*100)</f>
        <v>584.9304417068715</v>
      </c>
      <c r="G37" s="20">
        <v>33935.1</v>
      </c>
      <c r="H37" s="26">
        <f t="shared" si="3"/>
        <v>108.6994541820418</v>
      </c>
      <c r="I37" s="20">
        <v>36480.2</v>
      </c>
      <c r="J37" s="26">
        <f t="shared" si="4"/>
        <v>107.49990422895468</v>
      </c>
    </row>
    <row r="38" spans="1:10" ht="15.75">
      <c r="A38" s="7" t="s">
        <v>10</v>
      </c>
      <c r="B38" s="29" t="s">
        <v>99</v>
      </c>
      <c r="C38" s="20">
        <v>20340.7</v>
      </c>
      <c r="D38" s="20">
        <v>21070.3</v>
      </c>
      <c r="E38" s="20">
        <v>14614.7</v>
      </c>
      <c r="F38" s="26">
        <f t="shared" si="6"/>
        <v>69.36161326606646</v>
      </c>
      <c r="G38" s="20">
        <v>15886.2</v>
      </c>
      <c r="H38" s="26">
        <f t="shared" si="3"/>
        <v>108.7001443751839</v>
      </c>
      <c r="I38" s="20">
        <v>17077.7</v>
      </c>
      <c r="J38" s="26">
        <f t="shared" si="4"/>
        <v>107.5002203170047</v>
      </c>
    </row>
    <row r="39" spans="1:10" ht="15.75">
      <c r="A39" s="7" t="s">
        <v>11</v>
      </c>
      <c r="B39" s="29" t="s">
        <v>100</v>
      </c>
      <c r="C39" s="20">
        <v>108.4</v>
      </c>
      <c r="D39" s="20">
        <v>108.4</v>
      </c>
      <c r="E39" s="20">
        <v>0</v>
      </c>
      <c r="F39" s="26">
        <f t="shared" si="6"/>
        <v>0</v>
      </c>
      <c r="G39" s="20">
        <v>0</v>
      </c>
      <c r="H39" s="26">
        <f t="shared" si="3"/>
        <v>0</v>
      </c>
      <c r="I39" s="20">
        <v>0</v>
      </c>
      <c r="J39" s="26">
        <f t="shared" si="4"/>
        <v>0</v>
      </c>
    </row>
    <row r="40" spans="1:10" ht="15.75">
      <c r="A40" s="7" t="s">
        <v>12</v>
      </c>
      <c r="B40" s="29" t="s">
        <v>101</v>
      </c>
      <c r="C40" s="20">
        <v>108.4</v>
      </c>
      <c r="D40" s="20">
        <v>108.4</v>
      </c>
      <c r="E40" s="20">
        <v>0</v>
      </c>
      <c r="F40" s="26">
        <f t="shared" si="6"/>
        <v>0</v>
      </c>
      <c r="G40" s="20">
        <v>0</v>
      </c>
      <c r="H40" s="26">
        <f t="shared" si="3"/>
        <v>0</v>
      </c>
      <c r="I40" s="20">
        <v>0</v>
      </c>
      <c r="J40" s="26">
        <f t="shared" si="4"/>
        <v>0</v>
      </c>
    </row>
    <row r="41" spans="1:10" ht="15.75">
      <c r="A41" s="7" t="s">
        <v>13</v>
      </c>
      <c r="B41" s="29" t="s">
        <v>102</v>
      </c>
      <c r="C41" s="20">
        <v>201578.72782</v>
      </c>
      <c r="D41" s="20">
        <v>200126.42781999998</v>
      </c>
      <c r="E41" s="20">
        <v>173083.1</v>
      </c>
      <c r="F41" s="26">
        <f t="shared" si="6"/>
        <v>86.48687826261327</v>
      </c>
      <c r="G41" s="20">
        <v>178767.7</v>
      </c>
      <c r="H41" s="26">
        <f t="shared" si="3"/>
        <v>103.28431834188319</v>
      </c>
      <c r="I41" s="20">
        <v>183072.1</v>
      </c>
      <c r="J41" s="26">
        <f t="shared" si="4"/>
        <v>102.40781751960783</v>
      </c>
    </row>
    <row r="42" spans="1:10" ht="15.75">
      <c r="A42" s="7" t="s">
        <v>14</v>
      </c>
      <c r="B42" s="29" t="s">
        <v>103</v>
      </c>
      <c r="C42" s="20">
        <v>185538.88482</v>
      </c>
      <c r="D42" s="20">
        <v>184663.68482</v>
      </c>
      <c r="E42" s="20">
        <v>164601.6</v>
      </c>
      <c r="F42" s="26">
        <f t="shared" si="6"/>
        <v>89.13587972667425</v>
      </c>
      <c r="G42" s="20">
        <v>169725</v>
      </c>
      <c r="H42" s="26">
        <f t="shared" si="3"/>
        <v>103.11260643881954</v>
      </c>
      <c r="I42" s="20">
        <v>173946.4</v>
      </c>
      <c r="J42" s="26">
        <f t="shared" si="4"/>
        <v>102.48719988216233</v>
      </c>
    </row>
    <row r="43" spans="1:10" ht="47.25">
      <c r="A43" s="7" t="s">
        <v>15</v>
      </c>
      <c r="B43" s="29" t="s">
        <v>104</v>
      </c>
      <c r="C43" s="20">
        <v>10039.843</v>
      </c>
      <c r="D43" s="20">
        <v>9462.743</v>
      </c>
      <c r="E43" s="20">
        <v>8481.5</v>
      </c>
      <c r="F43" s="26">
        <f t="shared" si="6"/>
        <v>89.63045915967494</v>
      </c>
      <c r="G43" s="20">
        <v>9042.7</v>
      </c>
      <c r="H43" s="26">
        <f t="shared" si="3"/>
        <v>106.6167541118906</v>
      </c>
      <c r="I43" s="20">
        <v>9125.7</v>
      </c>
      <c r="J43" s="26">
        <f t="shared" si="4"/>
        <v>100.91786745109314</v>
      </c>
    </row>
    <row r="44" spans="1:10" ht="31.5">
      <c r="A44" s="7" t="s">
        <v>16</v>
      </c>
      <c r="B44" s="29" t="s">
        <v>105</v>
      </c>
      <c r="C44" s="20">
        <v>6000</v>
      </c>
      <c r="D44" s="20">
        <v>6000</v>
      </c>
      <c r="E44" s="20">
        <v>0</v>
      </c>
      <c r="F44" s="26">
        <f t="shared" si="6"/>
        <v>0</v>
      </c>
      <c r="G44" s="20">
        <v>0</v>
      </c>
      <c r="H44" s="26">
        <f t="shared" si="3"/>
        <v>0</v>
      </c>
      <c r="I44" s="20">
        <v>0</v>
      </c>
      <c r="J44" s="26">
        <f t="shared" si="4"/>
        <v>0</v>
      </c>
    </row>
    <row r="45" spans="1:10" ht="15.75">
      <c r="A45" s="7" t="s">
        <v>17</v>
      </c>
      <c r="B45" s="29" t="s">
        <v>106</v>
      </c>
      <c r="C45" s="20">
        <v>193912.04166</v>
      </c>
      <c r="D45" s="20">
        <v>193598.24166</v>
      </c>
      <c r="E45" s="20">
        <v>94597.535</v>
      </c>
      <c r="F45" s="26">
        <f t="shared" si="6"/>
        <v>48.86280690820196</v>
      </c>
      <c r="G45" s="20">
        <v>101634.4</v>
      </c>
      <c r="H45" s="26">
        <f t="shared" si="3"/>
        <v>107.43874034349837</v>
      </c>
      <c r="I45" s="20">
        <v>105229.8</v>
      </c>
      <c r="J45" s="26">
        <f t="shared" si="4"/>
        <v>103.53758176365484</v>
      </c>
    </row>
    <row r="46" spans="1:10" ht="15.75">
      <c r="A46" s="7" t="s">
        <v>18</v>
      </c>
      <c r="B46" s="29" t="s">
        <v>107</v>
      </c>
      <c r="C46" s="20">
        <v>59638.27</v>
      </c>
      <c r="D46" s="20">
        <v>59360.07</v>
      </c>
      <c r="E46" s="20">
        <v>57937.1</v>
      </c>
      <c r="F46" s="26">
        <f t="shared" si="6"/>
        <v>97.60281616918579</v>
      </c>
      <c r="G46" s="20">
        <v>61738.9</v>
      </c>
      <c r="H46" s="26">
        <f t="shared" si="3"/>
        <v>106.56194390123082</v>
      </c>
      <c r="I46" s="20">
        <v>62198.1</v>
      </c>
      <c r="J46" s="26">
        <f t="shared" si="4"/>
        <v>100.743777423958</v>
      </c>
    </row>
    <row r="47" spans="1:10" ht="15.75">
      <c r="A47" s="7" t="s">
        <v>19</v>
      </c>
      <c r="B47" s="29" t="s">
        <v>108</v>
      </c>
      <c r="C47" s="20">
        <v>1182.6</v>
      </c>
      <c r="D47" s="20">
        <v>1182.6</v>
      </c>
      <c r="E47" s="20">
        <v>19.9</v>
      </c>
      <c r="F47" s="26">
        <f t="shared" si="6"/>
        <v>1.6827329612717739</v>
      </c>
      <c r="G47" s="20">
        <v>20</v>
      </c>
      <c r="H47" s="26">
        <f t="shared" si="3"/>
        <v>100.50251256281409</v>
      </c>
      <c r="I47" s="20">
        <v>20</v>
      </c>
      <c r="J47" s="26">
        <f t="shared" si="4"/>
        <v>100</v>
      </c>
    </row>
    <row r="48" spans="1:10" ht="15.75">
      <c r="A48" s="7" t="s">
        <v>20</v>
      </c>
      <c r="B48" s="29" t="s">
        <v>109</v>
      </c>
      <c r="C48" s="20">
        <v>9257.99</v>
      </c>
      <c r="D48" s="20">
        <v>9222.89</v>
      </c>
      <c r="E48" s="20">
        <v>7798.935</v>
      </c>
      <c r="F48" s="26">
        <f t="shared" si="6"/>
        <v>84.56064205471388</v>
      </c>
      <c r="G48" s="20">
        <v>8324.4</v>
      </c>
      <c r="H48" s="26">
        <f t="shared" si="3"/>
        <v>106.73765071769414</v>
      </c>
      <c r="I48" s="20">
        <v>8432.5</v>
      </c>
      <c r="J48" s="26">
        <f t="shared" si="4"/>
        <v>101.29859209072126</v>
      </c>
    </row>
    <row r="49" spans="1:10" ht="15.75">
      <c r="A49" s="7" t="s">
        <v>21</v>
      </c>
      <c r="B49" s="29" t="s">
        <v>110</v>
      </c>
      <c r="C49" s="20">
        <v>28021.02</v>
      </c>
      <c r="D49" s="20">
        <v>28021.02</v>
      </c>
      <c r="E49" s="20">
        <v>28841.6</v>
      </c>
      <c r="F49" s="26">
        <f t="shared" si="6"/>
        <v>102.92844443207277</v>
      </c>
      <c r="G49" s="20">
        <v>31551.1</v>
      </c>
      <c r="H49" s="26">
        <f t="shared" si="3"/>
        <v>109.39441639853544</v>
      </c>
      <c r="I49" s="20">
        <v>34579.2</v>
      </c>
      <c r="J49" s="26">
        <f t="shared" si="4"/>
        <v>109.59744668173217</v>
      </c>
    </row>
    <row r="50" spans="1:10" ht="15.75">
      <c r="A50" s="7" t="s">
        <v>22</v>
      </c>
      <c r="B50" s="29" t="s">
        <v>111</v>
      </c>
      <c r="C50" s="20">
        <v>80953.97166</v>
      </c>
      <c r="D50" s="20">
        <v>80953.97166</v>
      </c>
      <c r="E50" s="20">
        <v>0</v>
      </c>
      <c r="F50" s="26">
        <f t="shared" si="6"/>
        <v>0</v>
      </c>
      <c r="G50" s="20">
        <v>0</v>
      </c>
      <c r="H50" s="26">
        <f t="shared" si="3"/>
        <v>0</v>
      </c>
      <c r="I50" s="20">
        <v>0</v>
      </c>
      <c r="J50" s="26">
        <f t="shared" si="4"/>
        <v>0</v>
      </c>
    </row>
    <row r="51" spans="1:10" ht="15.75">
      <c r="A51" s="7" t="s">
        <v>23</v>
      </c>
      <c r="B51" s="29" t="s">
        <v>112</v>
      </c>
      <c r="C51" s="20">
        <v>14858.19</v>
      </c>
      <c r="D51" s="20">
        <v>14857.69</v>
      </c>
      <c r="E51" s="20">
        <v>0</v>
      </c>
      <c r="F51" s="26">
        <f t="shared" si="6"/>
        <v>0</v>
      </c>
      <c r="G51" s="20">
        <v>0</v>
      </c>
      <c r="H51" s="26">
        <f t="shared" si="3"/>
        <v>0</v>
      </c>
      <c r="I51" s="20">
        <v>0</v>
      </c>
      <c r="J51" s="26">
        <f t="shared" si="4"/>
        <v>0</v>
      </c>
    </row>
    <row r="52" spans="1:10" ht="15.75">
      <c r="A52" s="7" t="s">
        <v>24</v>
      </c>
      <c r="B52" s="29" t="s">
        <v>113</v>
      </c>
      <c r="C52" s="20">
        <f>SUM(C53:C56)</f>
        <v>959379.67832</v>
      </c>
      <c r="D52" s="20">
        <f>SUM(D53:D56)</f>
        <v>939968.72832</v>
      </c>
      <c r="E52" s="20">
        <f>SUM(E53:E56)</f>
        <v>551044.823</v>
      </c>
      <c r="F52" s="26">
        <f t="shared" si="6"/>
        <v>58.623739960464306</v>
      </c>
      <c r="G52" s="20">
        <f>SUM(G53:G56)</f>
        <v>543352.87</v>
      </c>
      <c r="H52" s="26">
        <f t="shared" si="3"/>
        <v>98.60411482352318</v>
      </c>
      <c r="I52" s="20">
        <f>SUM(I53:I56)</f>
        <v>472501.88999999996</v>
      </c>
      <c r="J52" s="26">
        <f t="shared" si="4"/>
        <v>86.96041119650292</v>
      </c>
    </row>
    <row r="53" spans="1:10" ht="15.75">
      <c r="A53" s="7" t="s">
        <v>25</v>
      </c>
      <c r="B53" s="29" t="s">
        <v>114</v>
      </c>
      <c r="C53" s="20">
        <v>100940.237</v>
      </c>
      <c r="D53" s="20">
        <v>95164.487</v>
      </c>
      <c r="E53" s="20">
        <v>11620</v>
      </c>
      <c r="F53" s="26">
        <f t="shared" si="6"/>
        <v>12.210437282134459</v>
      </c>
      <c r="G53" s="20">
        <f>39557.2+55154.27</f>
        <v>94711.47</v>
      </c>
      <c r="H53" s="26">
        <f t="shared" si="3"/>
        <v>815.0728915662651</v>
      </c>
      <c r="I53" s="20">
        <f>63709.02+87059.37</f>
        <v>150768.38999999998</v>
      </c>
      <c r="J53" s="26">
        <f t="shared" si="4"/>
        <v>159.1870446103307</v>
      </c>
    </row>
    <row r="54" spans="1:10" ht="15.75">
      <c r="A54" s="7" t="s">
        <v>26</v>
      </c>
      <c r="B54" s="29" t="s">
        <v>115</v>
      </c>
      <c r="C54" s="20">
        <v>206682.816</v>
      </c>
      <c r="D54" s="20">
        <v>202123.336</v>
      </c>
      <c r="E54" s="20">
        <v>186909.1</v>
      </c>
      <c r="F54" s="26">
        <f t="shared" si="6"/>
        <v>92.47279591704344</v>
      </c>
      <c r="G54" s="20">
        <v>128667.5</v>
      </c>
      <c r="H54" s="26">
        <f t="shared" si="3"/>
        <v>68.83961241052468</v>
      </c>
      <c r="I54" s="20">
        <v>132820.2</v>
      </c>
      <c r="J54" s="26">
        <f aca="true" t="shared" si="7" ref="J54:J87">IF(G54=0,0,I54/G54*100)</f>
        <v>103.22746614335401</v>
      </c>
    </row>
    <row r="55" spans="1:10" ht="15.75">
      <c r="A55" s="7" t="s">
        <v>27</v>
      </c>
      <c r="B55" s="29" t="s">
        <v>116</v>
      </c>
      <c r="C55" s="20">
        <v>243283.39088999998</v>
      </c>
      <c r="D55" s="20">
        <v>234737.12089</v>
      </c>
      <c r="E55" s="20">
        <v>135778.223</v>
      </c>
      <c r="F55" s="26">
        <f t="shared" si="6"/>
        <v>57.842672043177586</v>
      </c>
      <c r="G55" s="20">
        <v>147590.8</v>
      </c>
      <c r="H55" s="26">
        <f t="shared" si="3"/>
        <v>108.6999054332888</v>
      </c>
      <c r="I55" s="20">
        <v>158660.3</v>
      </c>
      <c r="J55" s="26">
        <f t="shared" si="7"/>
        <v>107.50012873431136</v>
      </c>
    </row>
    <row r="56" spans="1:10" ht="15.75">
      <c r="A56" s="7" t="s">
        <v>28</v>
      </c>
      <c r="B56" s="29" t="s">
        <v>117</v>
      </c>
      <c r="C56" s="20">
        <v>408473.23443</v>
      </c>
      <c r="D56" s="20">
        <v>407943.78443</v>
      </c>
      <c r="E56" s="20">
        <v>216737.5</v>
      </c>
      <c r="F56" s="26">
        <f t="shared" si="6"/>
        <v>53.12925659667466</v>
      </c>
      <c r="G56" s="20">
        <v>172383.1</v>
      </c>
      <c r="H56" s="26">
        <f t="shared" si="3"/>
        <v>79.53542880212238</v>
      </c>
      <c r="I56" s="20">
        <v>30253</v>
      </c>
      <c r="J56" s="26">
        <f t="shared" si="7"/>
        <v>17.54986422682966</v>
      </c>
    </row>
    <row r="57" spans="1:10" ht="15.75">
      <c r="A57" s="7" t="s">
        <v>29</v>
      </c>
      <c r="B57" s="29" t="s">
        <v>118</v>
      </c>
      <c r="C57" s="20">
        <v>1782.7</v>
      </c>
      <c r="D57" s="20">
        <v>1654.6</v>
      </c>
      <c r="E57" s="20">
        <v>0</v>
      </c>
      <c r="F57" s="26">
        <f t="shared" si="6"/>
        <v>0</v>
      </c>
      <c r="G57" s="20">
        <v>0</v>
      </c>
      <c r="H57" s="26">
        <f t="shared" si="3"/>
        <v>0</v>
      </c>
      <c r="I57" s="20">
        <v>0</v>
      </c>
      <c r="J57" s="26">
        <f t="shared" si="7"/>
        <v>0</v>
      </c>
    </row>
    <row r="58" spans="1:10" ht="15.75">
      <c r="A58" s="7" t="s">
        <v>30</v>
      </c>
      <c r="B58" s="29" t="s">
        <v>119</v>
      </c>
      <c r="C58" s="20">
        <v>1782.7</v>
      </c>
      <c r="D58" s="20">
        <v>1654.6</v>
      </c>
      <c r="E58" s="20">
        <v>0</v>
      </c>
      <c r="F58" s="26">
        <f t="shared" si="6"/>
        <v>0</v>
      </c>
      <c r="G58" s="20">
        <v>0</v>
      </c>
      <c r="H58" s="26">
        <f t="shared" si="3"/>
        <v>0</v>
      </c>
      <c r="I58" s="20">
        <v>0</v>
      </c>
      <c r="J58" s="26">
        <f t="shared" si="7"/>
        <v>0</v>
      </c>
    </row>
    <row r="59" spans="1:10" ht="15.75">
      <c r="A59" s="7" t="s">
        <v>31</v>
      </c>
      <c r="B59" s="29" t="s">
        <v>120</v>
      </c>
      <c r="C59" s="20">
        <v>1492672.98698</v>
      </c>
      <c r="D59" s="20">
        <v>1458249.70698</v>
      </c>
      <c r="E59" s="20">
        <v>1197363.558</v>
      </c>
      <c r="F59" s="26">
        <f t="shared" si="6"/>
        <v>82.10963816887788</v>
      </c>
      <c r="G59" s="20">
        <v>1351105.31</v>
      </c>
      <c r="H59" s="26">
        <f t="shared" si="3"/>
        <v>112.84002264582034</v>
      </c>
      <c r="I59" s="20">
        <v>1541685.66</v>
      </c>
      <c r="J59" s="26">
        <f t="shared" si="7"/>
        <v>114.10551409941539</v>
      </c>
    </row>
    <row r="60" spans="1:10" ht="15.75">
      <c r="A60" s="7" t="s">
        <v>32</v>
      </c>
      <c r="B60" s="29" t="s">
        <v>121</v>
      </c>
      <c r="C60" s="20">
        <v>444750.79</v>
      </c>
      <c r="D60" s="20">
        <v>439259.44</v>
      </c>
      <c r="E60" s="20">
        <v>406357.18</v>
      </c>
      <c r="F60" s="26">
        <f t="shared" si="6"/>
        <v>92.5096066233659</v>
      </c>
      <c r="G60" s="20">
        <v>433253.1</v>
      </c>
      <c r="H60" s="26">
        <f t="shared" si="3"/>
        <v>106.61878793429958</v>
      </c>
      <c r="I60" s="20">
        <v>442584.4</v>
      </c>
      <c r="J60" s="26">
        <f t="shared" si="7"/>
        <v>102.1537757029321</v>
      </c>
    </row>
    <row r="61" spans="1:10" ht="15.75">
      <c r="A61" s="7" t="s">
        <v>33</v>
      </c>
      <c r="B61" s="29" t="s">
        <v>122</v>
      </c>
      <c r="C61" s="20">
        <v>670386.23545</v>
      </c>
      <c r="D61" s="20">
        <v>661787.4054500001</v>
      </c>
      <c r="E61" s="20">
        <v>570716.04</v>
      </c>
      <c r="F61" s="26">
        <f t="shared" si="6"/>
        <v>86.23857681484984</v>
      </c>
      <c r="G61" s="20">
        <v>607946</v>
      </c>
      <c r="H61" s="26">
        <f t="shared" si="3"/>
        <v>106.52337719472543</v>
      </c>
      <c r="I61" s="20">
        <v>618985.6</v>
      </c>
      <c r="J61" s="26">
        <f t="shared" si="7"/>
        <v>101.81588496346714</v>
      </c>
    </row>
    <row r="62" spans="1:10" ht="15.75">
      <c r="A62" s="7" t="s">
        <v>34</v>
      </c>
      <c r="B62" s="29" t="s">
        <v>123</v>
      </c>
      <c r="C62" s="20">
        <v>45306.9</v>
      </c>
      <c r="D62" s="20">
        <v>45139.8</v>
      </c>
      <c r="E62" s="20">
        <v>34997.695</v>
      </c>
      <c r="F62" s="26">
        <f t="shared" si="6"/>
        <v>77.53179012755926</v>
      </c>
      <c r="G62" s="20">
        <v>37871.51</v>
      </c>
      <c r="H62" s="26">
        <f t="shared" si="3"/>
        <v>108.21144078202865</v>
      </c>
      <c r="I62" s="20">
        <v>40163.66</v>
      </c>
      <c r="J62" s="26">
        <f t="shared" si="7"/>
        <v>106.05243889139884</v>
      </c>
    </row>
    <row r="63" spans="1:10" ht="15.75">
      <c r="A63" s="7" t="s">
        <v>35</v>
      </c>
      <c r="B63" s="29" t="s">
        <v>124</v>
      </c>
      <c r="C63" s="20">
        <v>332229.06152999995</v>
      </c>
      <c r="D63" s="20">
        <v>312063.06152999995</v>
      </c>
      <c r="E63" s="20">
        <v>185292.643</v>
      </c>
      <c r="F63" s="26">
        <f t="shared" si="6"/>
        <v>59.376666399264636</v>
      </c>
      <c r="G63" s="20">
        <v>272034.7</v>
      </c>
      <c r="H63" s="26">
        <f t="shared" si="3"/>
        <v>146.81354618056798</v>
      </c>
      <c r="I63" s="20">
        <v>439952</v>
      </c>
      <c r="J63" s="26">
        <f t="shared" si="7"/>
        <v>161.7264268124618</v>
      </c>
    </row>
    <row r="64" spans="1:10" ht="15.75">
      <c r="A64" s="7" t="s">
        <v>36</v>
      </c>
      <c r="B64" s="29" t="s">
        <v>125</v>
      </c>
      <c r="C64" s="20">
        <v>198242.56722</v>
      </c>
      <c r="D64" s="20">
        <v>197413.95722</v>
      </c>
      <c r="E64" s="20">
        <v>160117.49</v>
      </c>
      <c r="F64" s="26">
        <f t="shared" si="6"/>
        <v>81.10748209234441</v>
      </c>
      <c r="G64" s="20">
        <v>171426.5</v>
      </c>
      <c r="H64" s="26">
        <f t="shared" si="3"/>
        <v>107.06294484131622</v>
      </c>
      <c r="I64" s="20">
        <v>175509.4</v>
      </c>
      <c r="J64" s="26">
        <f t="shared" si="7"/>
        <v>102.38172044578873</v>
      </c>
    </row>
    <row r="65" spans="1:10" ht="15.75">
      <c r="A65" s="7" t="s">
        <v>37</v>
      </c>
      <c r="B65" s="29" t="s">
        <v>126</v>
      </c>
      <c r="C65" s="20">
        <v>164100.96</v>
      </c>
      <c r="D65" s="20">
        <v>163297.15</v>
      </c>
      <c r="E65" s="20">
        <v>148874.29</v>
      </c>
      <c r="F65" s="26">
        <f t="shared" si="6"/>
        <v>91.16772093083071</v>
      </c>
      <c r="G65" s="20">
        <v>159267.7</v>
      </c>
      <c r="H65" s="26">
        <f t="shared" si="3"/>
        <v>106.98133304279737</v>
      </c>
      <c r="I65" s="20">
        <v>162629.6</v>
      </c>
      <c r="J65" s="26">
        <f t="shared" si="7"/>
        <v>102.11084859014099</v>
      </c>
    </row>
    <row r="66" spans="1:10" ht="15.75">
      <c r="A66" s="7" t="s">
        <v>38</v>
      </c>
      <c r="B66" s="29" t="s">
        <v>127</v>
      </c>
      <c r="C66" s="20">
        <v>11353.02</v>
      </c>
      <c r="D66" s="20">
        <v>11353.02</v>
      </c>
      <c r="E66" s="20">
        <v>11243.2</v>
      </c>
      <c r="F66" s="26">
        <f t="shared" si="6"/>
        <v>99.03268029123528</v>
      </c>
      <c r="G66" s="20">
        <v>12158.8</v>
      </c>
      <c r="H66" s="26">
        <f t="shared" si="3"/>
        <v>108.14358901380388</v>
      </c>
      <c r="I66" s="20">
        <v>12879.8</v>
      </c>
      <c r="J66" s="26">
        <f t="shared" si="7"/>
        <v>105.92986149949009</v>
      </c>
    </row>
    <row r="67" spans="1:10" ht="34.5" customHeight="1">
      <c r="A67" s="7" t="s">
        <v>39</v>
      </c>
      <c r="B67" s="29" t="s">
        <v>128</v>
      </c>
      <c r="C67" s="20">
        <v>22788.587219999998</v>
      </c>
      <c r="D67" s="20">
        <v>22763.78722</v>
      </c>
      <c r="E67" s="20">
        <v>0</v>
      </c>
      <c r="F67" s="26">
        <f t="shared" si="6"/>
        <v>0</v>
      </c>
      <c r="G67" s="20">
        <v>0</v>
      </c>
      <c r="H67" s="26">
        <f t="shared" si="3"/>
        <v>0</v>
      </c>
      <c r="I67" s="20">
        <v>0</v>
      </c>
      <c r="J67" s="26">
        <f t="shared" si="7"/>
        <v>0</v>
      </c>
    </row>
    <row r="68" spans="1:10" ht="15.75">
      <c r="A68" s="7" t="s">
        <v>40</v>
      </c>
      <c r="B68" s="29" t="s">
        <v>129</v>
      </c>
      <c r="C68" s="20">
        <v>32202.5</v>
      </c>
      <c r="D68" s="20">
        <v>32391.2</v>
      </c>
      <c r="E68" s="20">
        <v>22800.9</v>
      </c>
      <c r="F68" s="26">
        <f t="shared" si="6"/>
        <v>70.39226703549112</v>
      </c>
      <c r="G68" s="20">
        <v>5210.4</v>
      </c>
      <c r="H68" s="26">
        <f t="shared" si="3"/>
        <v>22.851729536991957</v>
      </c>
      <c r="I68" s="20">
        <v>5236.9</v>
      </c>
      <c r="J68" s="26">
        <f t="shared" si="7"/>
        <v>100.50859818823892</v>
      </c>
    </row>
    <row r="69" spans="1:10" ht="15.75">
      <c r="A69" s="7" t="s">
        <v>41</v>
      </c>
      <c r="B69" s="29" t="s">
        <v>130</v>
      </c>
      <c r="C69" s="20">
        <v>17415.6</v>
      </c>
      <c r="D69" s="20">
        <v>17634.3</v>
      </c>
      <c r="E69" s="20">
        <v>7800</v>
      </c>
      <c r="F69" s="26">
        <f aca="true" t="shared" si="8" ref="F69:F95">IF(D69=0,0,E69/D69*100)</f>
        <v>44.231979721338526</v>
      </c>
      <c r="G69" s="20">
        <v>0</v>
      </c>
      <c r="H69" s="26">
        <f t="shared" si="3"/>
        <v>0</v>
      </c>
      <c r="I69" s="20">
        <v>0</v>
      </c>
      <c r="J69" s="26">
        <f t="shared" si="7"/>
        <v>0</v>
      </c>
    </row>
    <row r="70" spans="1:10" ht="31.5">
      <c r="A70" s="7" t="s">
        <v>42</v>
      </c>
      <c r="B70" s="29" t="s">
        <v>131</v>
      </c>
      <c r="C70" s="20">
        <v>14786.9</v>
      </c>
      <c r="D70" s="20">
        <v>14756.9</v>
      </c>
      <c r="E70" s="20">
        <v>15000.9</v>
      </c>
      <c r="F70" s="26">
        <f t="shared" si="8"/>
        <v>101.65346380337334</v>
      </c>
      <c r="G70" s="20">
        <v>5210.4</v>
      </c>
      <c r="H70" s="26">
        <f aca="true" t="shared" si="9" ref="H70:H87">IF(E70=0,0,G70/E70*100)</f>
        <v>34.733915965042094</v>
      </c>
      <c r="I70" s="20">
        <v>5236.9</v>
      </c>
      <c r="J70" s="26">
        <f t="shared" si="7"/>
        <v>100.50859818823892</v>
      </c>
    </row>
    <row r="71" spans="1:10" ht="15.75">
      <c r="A71" s="7" t="s">
        <v>43</v>
      </c>
      <c r="B71" s="29" t="s">
        <v>132</v>
      </c>
      <c r="C71" s="20">
        <v>125577.10608</v>
      </c>
      <c r="D71" s="20">
        <v>125455.20608</v>
      </c>
      <c r="E71" s="20">
        <v>106740.599</v>
      </c>
      <c r="F71" s="26">
        <f t="shared" si="8"/>
        <v>85.08263812657873</v>
      </c>
      <c r="G71" s="20">
        <v>110958.2</v>
      </c>
      <c r="H71" s="26">
        <f t="shared" si="9"/>
        <v>103.95126225589198</v>
      </c>
      <c r="I71" s="20">
        <v>112999.2</v>
      </c>
      <c r="J71" s="26">
        <f t="shared" si="7"/>
        <v>101.8394314255278</v>
      </c>
    </row>
    <row r="72" spans="1:10" ht="15.75">
      <c r="A72" s="7" t="s">
        <v>44</v>
      </c>
      <c r="B72" s="29" t="s">
        <v>133</v>
      </c>
      <c r="C72" s="20">
        <v>7101.9</v>
      </c>
      <c r="D72" s="20">
        <v>6980</v>
      </c>
      <c r="E72" s="20">
        <v>7010.589</v>
      </c>
      <c r="F72" s="26">
        <f t="shared" si="8"/>
        <v>100.43823782234958</v>
      </c>
      <c r="G72" s="20">
        <v>7490.7</v>
      </c>
      <c r="H72" s="26">
        <f t="shared" si="9"/>
        <v>106.84836894589027</v>
      </c>
      <c r="I72" s="20">
        <v>7611.6</v>
      </c>
      <c r="J72" s="26">
        <f t="shared" si="7"/>
        <v>101.6140013616885</v>
      </c>
    </row>
    <row r="73" spans="1:10" ht="15.75">
      <c r="A73" s="7" t="s">
        <v>45</v>
      </c>
      <c r="B73" s="29" t="s">
        <v>134</v>
      </c>
      <c r="C73" s="20">
        <v>60906.633729999994</v>
      </c>
      <c r="D73" s="20">
        <v>60906.633729999994</v>
      </c>
      <c r="E73" s="20">
        <v>45305</v>
      </c>
      <c r="F73" s="26">
        <f t="shared" si="8"/>
        <v>74.38434407791725</v>
      </c>
      <c r="G73" s="20">
        <v>41536.1</v>
      </c>
      <c r="H73" s="26">
        <f t="shared" si="9"/>
        <v>91.68105065666042</v>
      </c>
      <c r="I73" s="20">
        <v>41734.6</v>
      </c>
      <c r="J73" s="26">
        <f t="shared" si="7"/>
        <v>100.4778975397305</v>
      </c>
    </row>
    <row r="74" spans="1:10" ht="15.75">
      <c r="A74" s="7" t="s">
        <v>46</v>
      </c>
      <c r="B74" s="29" t="s">
        <v>135</v>
      </c>
      <c r="C74" s="20">
        <v>25579.547260000003</v>
      </c>
      <c r="D74" s="20">
        <v>25579.547260000003</v>
      </c>
      <c r="E74" s="20">
        <v>25522</v>
      </c>
      <c r="F74" s="26">
        <f t="shared" si="8"/>
        <v>99.77502627620783</v>
      </c>
      <c r="G74" s="20">
        <v>26804.5</v>
      </c>
      <c r="H74" s="26">
        <f t="shared" si="9"/>
        <v>105.02507640467047</v>
      </c>
      <c r="I74" s="20">
        <v>27125</v>
      </c>
      <c r="J74" s="26">
        <f t="shared" si="7"/>
        <v>101.19569475274675</v>
      </c>
    </row>
    <row r="75" spans="1:10" ht="15.75">
      <c r="A75" s="7" t="s">
        <v>47</v>
      </c>
      <c r="B75" s="29" t="s">
        <v>136</v>
      </c>
      <c r="C75" s="20">
        <v>31989.02509</v>
      </c>
      <c r="D75" s="20">
        <v>31989.02509</v>
      </c>
      <c r="E75" s="20">
        <v>28903.01</v>
      </c>
      <c r="F75" s="26">
        <f t="shared" si="8"/>
        <v>90.35289421507031</v>
      </c>
      <c r="G75" s="20">
        <v>35126.9</v>
      </c>
      <c r="H75" s="26">
        <f t="shared" si="9"/>
        <v>121.53370877289254</v>
      </c>
      <c r="I75" s="20">
        <v>36528</v>
      </c>
      <c r="J75" s="26">
        <f t="shared" si="7"/>
        <v>103.98868103931744</v>
      </c>
    </row>
    <row r="76" spans="1:10" s="16" customFormat="1" ht="15.75">
      <c r="A76" s="10"/>
      <c r="B76" s="19" t="s">
        <v>90</v>
      </c>
      <c r="C76" s="23">
        <f>C30+C39+C41+C45+C52+C57+C59+C64+C68+C71</f>
        <v>3376338.34808</v>
      </c>
      <c r="D76" s="23">
        <f>D30+D39+D41+D45+D52+D57+D59+D64+D68+D71</f>
        <v>3317316.25808</v>
      </c>
      <c r="E76" s="23">
        <f>E30+E39+E41+E45+E52+E57+E59+E64+E68+E71</f>
        <v>2498138.8499999996</v>
      </c>
      <c r="F76" s="24">
        <f t="shared" si="8"/>
        <v>75.30602015756783</v>
      </c>
      <c r="G76" s="23">
        <f>G30+G39+G41+G45+G52+G57+G59+G64+G68+G71</f>
        <v>2668868.18</v>
      </c>
      <c r="H76" s="24">
        <f t="shared" si="9"/>
        <v>106.83426103396938</v>
      </c>
      <c r="I76" s="23">
        <f>I30+I39+I41+I45+I52+I57+I59+I64+I68+I71</f>
        <v>2808980.15</v>
      </c>
      <c r="J76" s="24">
        <f t="shared" si="7"/>
        <v>105.24986475727698</v>
      </c>
    </row>
    <row r="77" spans="1:10" s="34" customFormat="1" ht="15.75" outlineLevel="1">
      <c r="A77" s="30"/>
      <c r="B77" s="31" t="s">
        <v>137</v>
      </c>
      <c r="C77" s="32">
        <v>-198222.65</v>
      </c>
      <c r="D77" s="32">
        <v>-183812.23</v>
      </c>
      <c r="E77" s="32">
        <v>-34533</v>
      </c>
      <c r="F77" s="33">
        <f t="shared" si="8"/>
        <v>18.787106820911752</v>
      </c>
      <c r="G77" s="32">
        <v>-36765.3</v>
      </c>
      <c r="H77" s="33">
        <f t="shared" si="9"/>
        <v>106.46425158544002</v>
      </c>
      <c r="I77" s="32">
        <v>-38567.6</v>
      </c>
      <c r="J77" s="33">
        <f t="shared" si="7"/>
        <v>104.90217678082321</v>
      </c>
    </row>
    <row r="78" spans="1:10" ht="15.75">
      <c r="A78" s="10" t="s">
        <v>88</v>
      </c>
      <c r="B78" s="18" t="s">
        <v>73</v>
      </c>
      <c r="C78" s="20">
        <f>C28-C76</f>
        <v>-198222.64807999972</v>
      </c>
      <c r="D78" s="20">
        <f>D28-D76</f>
        <v>-183812.22808000026</v>
      </c>
      <c r="E78" s="20">
        <f>E28-E76</f>
        <v>-34532.999999999534</v>
      </c>
      <c r="F78" s="26">
        <f t="shared" si="8"/>
        <v>18.78710701715111</v>
      </c>
      <c r="G78" s="20">
        <f>G28-G76</f>
        <v>-36765.30000000028</v>
      </c>
      <c r="H78" s="26">
        <f t="shared" si="9"/>
        <v>106.46425158544226</v>
      </c>
      <c r="I78" s="20">
        <f>I28-I76</f>
        <v>-38567.60000000009</v>
      </c>
      <c r="J78" s="26">
        <f t="shared" si="7"/>
        <v>104.90217678082267</v>
      </c>
    </row>
    <row r="79" spans="1:10" ht="15.75" outlineLevel="1">
      <c r="A79" s="10"/>
      <c r="B79" s="18"/>
      <c r="C79" s="20">
        <v>883514.7</v>
      </c>
      <c r="D79" s="20">
        <v>838903</v>
      </c>
      <c r="E79" s="20"/>
      <c r="F79" s="26"/>
      <c r="G79" s="20"/>
      <c r="H79" s="26"/>
      <c r="I79" s="20"/>
      <c r="J79" s="26"/>
    </row>
    <row r="80" spans="1:10" s="42" customFormat="1" ht="15.75" outlineLevel="1">
      <c r="A80" s="38"/>
      <c r="B80" s="39" t="s">
        <v>148</v>
      </c>
      <c r="C80" s="40">
        <f>C8+C27</f>
        <v>883514.7100000001</v>
      </c>
      <c r="D80" s="40">
        <f>D8+D27</f>
        <v>838903.04</v>
      </c>
      <c r="E80" s="40">
        <f>E8+E27</f>
        <v>871869.05</v>
      </c>
      <c r="F80" s="41"/>
      <c r="G80" s="40">
        <f>G8+G27</f>
        <v>916218.08</v>
      </c>
      <c r="H80" s="41"/>
      <c r="I80" s="40">
        <f>I8+I27</f>
        <v>956453.25</v>
      </c>
      <c r="J80" s="41"/>
    </row>
    <row r="81" spans="1:10" s="42" customFormat="1" ht="15.75" outlineLevel="1">
      <c r="A81" s="38"/>
      <c r="B81" s="39" t="s">
        <v>150</v>
      </c>
      <c r="C81" s="43">
        <v>13.5228</v>
      </c>
      <c r="D81" s="43">
        <v>13.5228</v>
      </c>
      <c r="E81" s="43">
        <v>14.1157</v>
      </c>
      <c r="F81" s="44"/>
      <c r="G81" s="43">
        <v>13.9776</v>
      </c>
      <c r="H81" s="44"/>
      <c r="I81" s="43">
        <v>13.706</v>
      </c>
      <c r="J81" s="41"/>
    </row>
    <row r="82" spans="1:10" s="42" customFormat="1" ht="15.75" outlineLevel="1">
      <c r="A82" s="38"/>
      <c r="B82" s="39" t="s">
        <v>149</v>
      </c>
      <c r="C82" s="40">
        <f>C9/435228*135228</f>
        <v>167623.33784774877</v>
      </c>
      <c r="D82" s="40">
        <f>D9/435228*135228</f>
        <v>159655.11180732856</v>
      </c>
      <c r="E82" s="40">
        <f>E9/43.1157*14.1157</f>
        <v>179125.84533610728</v>
      </c>
      <c r="F82" s="41"/>
      <c r="G82" s="40">
        <f>G9/43.9776*13.9776</f>
        <v>180910.88911591354</v>
      </c>
      <c r="H82" s="41"/>
      <c r="I82" s="40">
        <f>I9/43.706*13.706</f>
        <v>185102.10461813022</v>
      </c>
      <c r="J82" s="41"/>
    </row>
    <row r="83" spans="1:10" s="42" customFormat="1" ht="15.75" outlineLevel="1">
      <c r="A83" s="45"/>
      <c r="B83" s="39" t="s">
        <v>74</v>
      </c>
      <c r="C83" s="40">
        <f>C80-C82</f>
        <v>715891.3721522513</v>
      </c>
      <c r="D83" s="40">
        <f>D80-D82</f>
        <v>679247.9281926715</v>
      </c>
      <c r="E83" s="41">
        <f>E80-E82</f>
        <v>692743.2046638927</v>
      </c>
      <c r="F83" s="41">
        <f t="shared" si="8"/>
        <v>101.98679685444594</v>
      </c>
      <c r="G83" s="41">
        <f>G80-G82</f>
        <v>735307.1908840864</v>
      </c>
      <c r="H83" s="41">
        <f t="shared" si="9"/>
        <v>106.14426614849944</v>
      </c>
      <c r="I83" s="41">
        <f>I80-I82</f>
        <v>771351.1453818697</v>
      </c>
      <c r="J83" s="41">
        <f t="shared" si="7"/>
        <v>104.90189065803183</v>
      </c>
    </row>
    <row r="84" spans="1:10" ht="56.25" customHeight="1">
      <c r="A84" s="7"/>
      <c r="B84" s="17" t="s">
        <v>75</v>
      </c>
      <c r="C84" s="46">
        <f>C78/C83*(-100)</f>
        <v>27.68892820765033</v>
      </c>
      <c r="D84" s="46">
        <f>D78/D83*(-100)</f>
        <v>27.0611393058031</v>
      </c>
      <c r="E84" s="48">
        <f>E78/E83*(-100)</f>
        <v>4.984964091672954</v>
      </c>
      <c r="F84" s="47"/>
      <c r="G84" s="48">
        <f>G78/G83*(-100)</f>
        <v>4.999991902132227</v>
      </c>
      <c r="H84" s="48"/>
      <c r="I84" s="48">
        <f>I78/I83*(-100)</f>
        <v>5.0000055397476055</v>
      </c>
      <c r="J84" s="48"/>
    </row>
    <row r="85" spans="1:10" ht="33" customHeight="1">
      <c r="A85" s="7"/>
      <c r="B85" s="18" t="s">
        <v>151</v>
      </c>
      <c r="C85" s="20">
        <v>52606.94</v>
      </c>
      <c r="D85" s="20">
        <v>0</v>
      </c>
      <c r="E85" s="26">
        <v>34533</v>
      </c>
      <c r="F85" s="26">
        <f>IF(D85=0,0,E85/D85*100)</f>
        <v>0</v>
      </c>
      <c r="G85" s="26">
        <v>71298.3</v>
      </c>
      <c r="H85" s="26">
        <f t="shared" si="9"/>
        <v>206.46425158544002</v>
      </c>
      <c r="I85" s="26">
        <v>75332.9</v>
      </c>
      <c r="J85" s="26">
        <f t="shared" si="7"/>
        <v>105.65876044730378</v>
      </c>
    </row>
    <row r="86" spans="1:10" ht="15.75">
      <c r="A86" s="7"/>
      <c r="B86" s="17" t="s">
        <v>76</v>
      </c>
      <c r="C86" s="20"/>
      <c r="D86" s="20"/>
      <c r="E86" s="26"/>
      <c r="F86" s="26">
        <f t="shared" si="8"/>
        <v>0</v>
      </c>
      <c r="G86" s="26"/>
      <c r="H86" s="26">
        <f t="shared" si="9"/>
        <v>0</v>
      </c>
      <c r="I86" s="26"/>
      <c r="J86" s="26">
        <f t="shared" si="7"/>
        <v>0</v>
      </c>
    </row>
    <row r="87" spans="1:10" ht="63">
      <c r="A87" s="7"/>
      <c r="B87" s="17" t="s">
        <v>77</v>
      </c>
      <c r="C87" s="20">
        <v>68.11</v>
      </c>
      <c r="D87" s="20">
        <v>69.44</v>
      </c>
      <c r="E87" s="26">
        <v>58.62</v>
      </c>
      <c r="F87" s="26">
        <f t="shared" si="8"/>
        <v>84.41820276497695</v>
      </c>
      <c r="G87" s="26">
        <v>59.4</v>
      </c>
      <c r="H87" s="26">
        <f t="shared" si="9"/>
        <v>101.33060388945752</v>
      </c>
      <c r="I87" s="26">
        <v>60.06</v>
      </c>
      <c r="J87" s="26">
        <f t="shared" si="7"/>
        <v>101.11111111111111</v>
      </c>
    </row>
    <row r="88" spans="1:10" ht="31.5">
      <c r="A88" s="10" t="s">
        <v>89</v>
      </c>
      <c r="B88" s="18" t="s">
        <v>78</v>
      </c>
      <c r="C88" s="20">
        <f>C89+C92+C93</f>
        <v>198222.65</v>
      </c>
      <c r="D88" s="20">
        <f>D89+D92+D93</f>
        <v>183812.22999999998</v>
      </c>
      <c r="E88" s="20">
        <f>E89+E92+E93</f>
        <v>34533</v>
      </c>
      <c r="F88" s="20">
        <f>IF(D88=0,0,E88/D88*100)</f>
        <v>18.787106820911756</v>
      </c>
      <c r="G88" s="20">
        <f>G89+G92+G93</f>
        <v>36765.3</v>
      </c>
      <c r="H88" s="20">
        <f aca="true" t="shared" si="10" ref="H88:H95">IF(E88=0,0,G88/E88*100)</f>
        <v>106.46425158544002</v>
      </c>
      <c r="I88" s="20">
        <f>I89+I92+I93</f>
        <v>38567.59999999999</v>
      </c>
      <c r="J88" s="20">
        <f>IF(G88=0,0,I88/G88*100)</f>
        <v>104.90217678082318</v>
      </c>
    </row>
    <row r="89" spans="1:10" ht="15.75">
      <c r="A89" s="7"/>
      <c r="B89" s="17" t="s">
        <v>79</v>
      </c>
      <c r="C89" s="20">
        <f>C90-C91</f>
        <v>166615.71</v>
      </c>
      <c r="D89" s="20">
        <f>D90-D91</f>
        <v>178812.22999999998</v>
      </c>
      <c r="E89" s="26"/>
      <c r="F89" s="26">
        <f t="shared" si="8"/>
        <v>0</v>
      </c>
      <c r="G89" s="26"/>
      <c r="H89" s="26">
        <f t="shared" si="10"/>
        <v>0</v>
      </c>
      <c r="I89" s="26"/>
      <c r="J89" s="26">
        <f aca="true" t="shared" si="11" ref="J89:J95">IF(G89=0,0,I89/G89*100)</f>
        <v>0</v>
      </c>
    </row>
    <row r="90" spans="1:10" ht="15.75">
      <c r="A90" s="7"/>
      <c r="B90" s="17" t="s">
        <v>80</v>
      </c>
      <c r="C90" s="20">
        <v>181411.99</v>
      </c>
      <c r="D90" s="20">
        <v>181411.99</v>
      </c>
      <c r="E90" s="26"/>
      <c r="F90" s="26">
        <f t="shared" si="8"/>
        <v>0</v>
      </c>
      <c r="G90" s="26"/>
      <c r="H90" s="26">
        <f t="shared" si="10"/>
        <v>0</v>
      </c>
      <c r="I90" s="26"/>
      <c r="J90" s="26">
        <f t="shared" si="11"/>
        <v>0</v>
      </c>
    </row>
    <row r="91" spans="1:10" ht="15.75">
      <c r="A91" s="7"/>
      <c r="B91" s="17" t="s">
        <v>81</v>
      </c>
      <c r="C91" s="20">
        <v>14796.28</v>
      </c>
      <c r="D91" s="20">
        <v>2599.76</v>
      </c>
      <c r="E91" s="26"/>
      <c r="F91" s="26">
        <f t="shared" si="8"/>
        <v>0</v>
      </c>
      <c r="G91" s="26"/>
      <c r="H91" s="26">
        <f t="shared" si="10"/>
        <v>0</v>
      </c>
      <c r="I91" s="26"/>
      <c r="J91" s="26">
        <f t="shared" si="11"/>
        <v>0</v>
      </c>
    </row>
    <row r="92" spans="1:10" ht="31.5">
      <c r="A92" s="7"/>
      <c r="B92" s="17" t="s">
        <v>82</v>
      </c>
      <c r="C92" s="20"/>
      <c r="D92" s="20">
        <v>26000</v>
      </c>
      <c r="E92" s="26"/>
      <c r="F92" s="26">
        <f t="shared" si="8"/>
        <v>0</v>
      </c>
      <c r="G92" s="26"/>
      <c r="H92" s="26">
        <f t="shared" si="10"/>
        <v>0</v>
      </c>
      <c r="I92" s="26"/>
      <c r="J92" s="26">
        <f t="shared" si="11"/>
        <v>0</v>
      </c>
    </row>
    <row r="93" spans="1:10" ht="15.75">
      <c r="A93" s="7"/>
      <c r="B93" s="17" t="s">
        <v>83</v>
      </c>
      <c r="C93" s="26">
        <f>C94+C95</f>
        <v>31606.940000000002</v>
      </c>
      <c r="D93" s="26">
        <f>D94+D95</f>
        <v>-21000</v>
      </c>
      <c r="E93" s="26">
        <f>E94+E95</f>
        <v>34533</v>
      </c>
      <c r="F93" s="26"/>
      <c r="G93" s="26">
        <f>G94+G95</f>
        <v>36765.3</v>
      </c>
      <c r="H93" s="26">
        <f t="shared" si="10"/>
        <v>106.46425158544002</v>
      </c>
      <c r="I93" s="26">
        <f>I94+I95</f>
        <v>38567.59999999999</v>
      </c>
      <c r="J93" s="26">
        <f t="shared" si="11"/>
        <v>104.90217678082318</v>
      </c>
    </row>
    <row r="94" spans="1:10" ht="15.75">
      <c r="A94" s="7"/>
      <c r="B94" s="17" t="s">
        <v>84</v>
      </c>
      <c r="C94" s="20">
        <v>52606.94</v>
      </c>
      <c r="D94" s="20"/>
      <c r="E94" s="26">
        <v>34533</v>
      </c>
      <c r="F94" s="26">
        <f t="shared" si="8"/>
        <v>0</v>
      </c>
      <c r="G94" s="26">
        <v>71298.3</v>
      </c>
      <c r="H94" s="26">
        <f t="shared" si="10"/>
        <v>206.46425158544002</v>
      </c>
      <c r="I94" s="26">
        <v>75332.9</v>
      </c>
      <c r="J94" s="26">
        <f t="shared" si="11"/>
        <v>105.65876044730378</v>
      </c>
    </row>
    <row r="95" spans="1:10" ht="15.75">
      <c r="A95" s="7"/>
      <c r="B95" s="17" t="s">
        <v>85</v>
      </c>
      <c r="C95" s="20">
        <v>-21000</v>
      </c>
      <c r="D95" s="20">
        <v>-21000</v>
      </c>
      <c r="E95" s="26"/>
      <c r="F95" s="26">
        <f t="shared" si="8"/>
        <v>0</v>
      </c>
      <c r="G95" s="26">
        <v>-34533</v>
      </c>
      <c r="H95" s="26">
        <f t="shared" si="10"/>
        <v>0</v>
      </c>
      <c r="I95" s="26">
        <v>-36765.3</v>
      </c>
      <c r="J95" s="26">
        <f t="shared" si="11"/>
        <v>106.46425158544002</v>
      </c>
    </row>
    <row r="97" ht="15.75">
      <c r="A97" s="36" t="s">
        <v>144</v>
      </c>
    </row>
    <row r="98" ht="15.75">
      <c r="A98" s="36" t="s">
        <v>145</v>
      </c>
    </row>
    <row r="100" ht="15.75">
      <c r="A100" s="6"/>
    </row>
    <row r="101" ht="15.75">
      <c r="A101" s="6"/>
    </row>
  </sheetData>
  <sheetProtection/>
  <mergeCells count="25">
    <mergeCell ref="J3:J5"/>
    <mergeCell ref="A3:A5"/>
    <mergeCell ref="B3:B5"/>
    <mergeCell ref="C3:D4"/>
    <mergeCell ref="E3:E5"/>
    <mergeCell ref="F3:F5"/>
    <mergeCell ref="G3:G5"/>
    <mergeCell ref="H3:H5"/>
    <mergeCell ref="I3:I5"/>
    <mergeCell ref="EO1:FD1"/>
    <mergeCell ref="FE1:FT1"/>
    <mergeCell ref="FU1:GJ1"/>
    <mergeCell ref="Q1:AF1"/>
    <mergeCell ref="AG1:AV1"/>
    <mergeCell ref="AW1:BL1"/>
    <mergeCell ref="BM1:CB1"/>
    <mergeCell ref="CC1:CR1"/>
    <mergeCell ref="A1:J1"/>
    <mergeCell ref="CS1:DH1"/>
    <mergeCell ref="DI1:DX1"/>
    <mergeCell ref="DY1:EN1"/>
    <mergeCell ref="GK1:GZ1"/>
    <mergeCell ref="HA1:HP1"/>
    <mergeCell ref="HQ1:IF1"/>
    <mergeCell ref="IG1:IV1"/>
  </mergeCells>
  <printOptions/>
  <pageMargins left="0.3937007874015748" right="0.3937007874015748" top="1.1811023622047245" bottom="0.3937007874015748" header="0.5118110236220472" footer="0.5118110236220472"/>
  <pageSetup fitToHeight="5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2009-11-02T10:26:44Z</cp:lastPrinted>
  <dcterms:created xsi:type="dcterms:W3CDTF">2005-12-28T19:43:42Z</dcterms:created>
  <dcterms:modified xsi:type="dcterms:W3CDTF">2009-11-13T03:58:41Z</dcterms:modified>
  <cp:category/>
  <cp:version/>
  <cp:contentType/>
  <cp:contentStatus/>
</cp:coreProperties>
</file>