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450" windowHeight="12390" activeTab="0"/>
  </bookViews>
  <sheets>
    <sheet name="ДОХОДЫ декабрь 2010" sheetId="1" r:id="rId1"/>
  </sheets>
  <definedNames>
    <definedName name="Z_389D9002_B159_466B_9DF6_B698B38C0892_.wvu.Cols" localSheetId="0" hidden="1">'ДОХОДЫ декабрь 2010'!#REF!</definedName>
    <definedName name="Z_D1E9F247_658C_432F_82EF_5644ECEDC791_.wvu.Cols" localSheetId="0" hidden="1">'ДОХОДЫ декабрь 2010'!#REF!</definedName>
    <definedName name="Z_D1E9F247_658C_432F_82EF_5644ECEDC791_.wvu.PrintTitles" localSheetId="0" hidden="1">'ДОХОДЫ декабрь 2010'!$6:$6</definedName>
    <definedName name="Z_D1E9F247_658C_432F_82EF_5644ECEDC791_.wvu.Rows" localSheetId="0" hidden="1">'ДОХОДЫ декабрь 2010'!$119:$119</definedName>
    <definedName name="_xlnm.Print_Titles" localSheetId="0">'ДОХОДЫ декабрь 2010'!$5:$5</definedName>
    <definedName name="_xlnm.Print_Area" localSheetId="0">'ДОХОДЫ декабрь 2010'!$A$1:$O$271</definedName>
  </definedNames>
  <calcPr fullCalcOnLoad="1"/>
</workbook>
</file>

<file path=xl/sharedStrings.xml><?xml version="1.0" encoding="utf-8"?>
<sst xmlns="http://schemas.openxmlformats.org/spreadsheetml/2006/main" count="437" uniqueCount="381">
  <si>
    <t>Прочие поступления от денежных взысканий (штрафов) и иных сумм в возмещение ущерба, зачисляемые в бюджеты городских округов (Управление по технологическому                            и экологическому надзору Ростехнадзора                  по Томской области)</t>
  </si>
  <si>
    <t>Прочие поступления от денежных взысканий (штрафов) и иных сумм в возмещение ущерба, зачисляемые в бюджеты городских округов (штрафы административной комиссии г.Северска ЗАТО Северск Томской области, административной комиссии внегородских территорий ЗАТО Северск Томской области, комиссии по делам несовершеннолетних                         и защите их прав Администрации ЗАТО Северск)</t>
  </si>
  <si>
    <t>Субсидии бюджетам городских округов на закупку автотранспортных средств                          и коммунальной техники</t>
  </si>
  <si>
    <t>Субсидии    на    создание    условий                              для    управления многоквартирными домами</t>
  </si>
  <si>
    <t>Субсидии на организацию отдыха детей                      в каникулярное время</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</si>
  <si>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общеобразовательных программ                                        в муниципальных общеобразовательных учреждениях</t>
  </si>
  <si>
    <t>Субвенции на осуществление отдельных государственных 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</si>
  <si>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</si>
  <si>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Субвенции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</si>
  <si>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</si>
  <si>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несовершеннолетних детей)</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</si>
  <si>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</si>
  <si>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903 2 02 03024 04 0072 151</t>
  </si>
  <si>
    <t>903 2 02 03024 04 0080 151</t>
  </si>
  <si>
    <t>903 2 02 03024 04 0101 151</t>
  </si>
  <si>
    <t>903 2 02 03024 04 0112 151</t>
  </si>
  <si>
    <t>903 2 02 03024 04 0120 151</t>
  </si>
  <si>
    <t>903 2 02 03024 04 0131 151</t>
  </si>
  <si>
    <t>903 2 02 03024 04 0132 151</t>
  </si>
  <si>
    <t>903 2 02 03024 04 0133 151</t>
  </si>
  <si>
    <t>903 2 02 03024 04 0160 151</t>
  </si>
  <si>
    <t>903 2 02 03024 04 0170 151</t>
  </si>
  <si>
    <t>903 2 02 03024 04 0180 151</t>
  </si>
  <si>
    <t>903 2 02 03024 04 0190 151</t>
  </si>
  <si>
    <t>903 2 02 03026 04 0000 151</t>
  </si>
  <si>
    <t>903 2 02 03027 04 0001 151</t>
  </si>
  <si>
    <t>903 2 02 03027 04 0002 151</t>
  </si>
  <si>
    <t>903 2 02 03046 04 0000 151</t>
  </si>
  <si>
    <t>903 2 02 04005 04 0000 151</t>
  </si>
  <si>
    <t>903 2 02 04010 04 0000 151</t>
  </si>
  <si>
    <t>903 2 02 04012 04 0001 151</t>
  </si>
  <si>
    <t>903 2 02 04012 04 0002 151</t>
  </si>
  <si>
    <t>903 2 02 04018 04 0000 151</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</si>
  <si>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</si>
  <si>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Возврат остатков субсидий и субвенций прошлых лет из бюджетов городских округов</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</si>
  <si>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t>
  </si>
  <si>
    <t>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предоставление ежемесячной компенсационной выплаты)</t>
  </si>
  <si>
    <t>Субвенции на осуществление отдельных государственных полномочий на обеспечение одеждой, обувью либо выдачу и перечисление в кредитную организацию денежной компенсации  в размерах, необходимых для приобретения одежды, обуви, и единовременным денежным пособием детей-сирот и детей, оставшихcя без попечения родителей, - выпускников муниципальных образовательных учреждений</t>
  </si>
  <si>
    <t>000 2 02 04000 00 0000 151</t>
  </si>
  <si>
    <t>Субвенция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местным бюджетам</t>
  </si>
  <si>
    <t>НАЛОГОВЫЕ ДОХОДЫ</t>
  </si>
  <si>
    <t>000 1 01 02000 00 0000 110</t>
  </si>
  <si>
    <t xml:space="preserve">Налог на доходы физических лиц </t>
  </si>
  <si>
    <t>182 1 01 02010 01 0000 110</t>
  </si>
  <si>
    <t>182 1 01 02021 01 0000 110</t>
  </si>
  <si>
    <t>182 1 01 02022 01 0000 110</t>
  </si>
  <si>
    <t>182 1 01 02040 01 0000 110</t>
  </si>
  <si>
    <t>000 1 05 00000 00 0000 000</t>
  </si>
  <si>
    <t>Налоги на совокупный доход</t>
  </si>
  <si>
    <t>182 1 05 02000 02 0000 110</t>
  </si>
  <si>
    <t>Единый налог на вмененный доход для отдельных видов деятельности</t>
  </si>
  <si>
    <t>000 1 06 00000 00 0000 000</t>
  </si>
  <si>
    <t>Налоги на имущество</t>
  </si>
  <si>
    <t>182 1 06 01020 04 0000 110</t>
  </si>
  <si>
    <t>Налог на имущество физических лиц</t>
  </si>
  <si>
    <t>182 1 06 06012 04 0000 110</t>
  </si>
  <si>
    <t>182 1 06 06022 04 0000 110</t>
  </si>
  <si>
    <t>000 1 07 00000 00 0000 000</t>
  </si>
  <si>
    <t>Налоги, сборы и регулярные платежи за пользование природными ресурсами</t>
  </si>
  <si>
    <t>182 1 07 01020 01 0000 110</t>
  </si>
  <si>
    <t>Налог на добычу общераспространенных полезных ископаемых</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</si>
  <si>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</si>
  <si>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</si>
  <si>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</si>
  <si>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</si>
  <si>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188 1 08 07140 01 0000 110</t>
  </si>
  <si>
    <t>182 1 09 00000 00 0000 000</t>
  </si>
  <si>
    <t>182 1 09 01000 04 0000 110</t>
  </si>
  <si>
    <t>182 1 09 04050 04 1000 110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</si>
  <si>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и табачной продукции</t>
  </si>
  <si>
    <t>Субвенции бюджетам субъектов Российской Федерации и муниципальных образований</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</si>
  <si>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</si>
  <si>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</si>
  <si>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182 1 09 07050 04 0000 110</t>
  </si>
  <si>
    <t>Прочие местные налоги и сборы</t>
  </si>
  <si>
    <t>000 1 11 00000 00 0000 000</t>
  </si>
  <si>
    <t>Арендная плата за землю - всего</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</si>
  <si>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</si>
  <si>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</si>
  <si>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000 1 11 09044 04 0000 120</t>
  </si>
  <si>
    <t>Прочие поступления от использования имущества, находящегося в собственности городских округов (аренда помещений нежилого фонда)</t>
  </si>
  <si>
    <t>952 1 11 09044 04 0002 120</t>
  </si>
  <si>
    <t>Прочие поступления от использования имущества, находящегося в собственности городских округов (плата за наем жилых помещений)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</si>
  <si>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</si>
  <si>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</si>
  <si>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</si>
  <si>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Прочие поступления от использования имущества, находящегося в собственности городских округов (аренда сетей инженерно-технического обеспечения)</t>
  </si>
  <si>
    <t>000 1 12 00000 00 0000 000</t>
  </si>
  <si>
    <t>Платежи при пользовании природными ресурсами</t>
  </si>
  <si>
    <t>498 1 12 01000 01 0000 120</t>
  </si>
  <si>
    <t>000 1 13 00000 00 0000 000</t>
  </si>
  <si>
    <t>000 1 14 00000 00 0000 000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</si>
  <si>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</si>
  <si>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</si>
  <si>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</si>
  <si>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182 1 16 03010 01 0000 140</t>
  </si>
  <si>
    <t>182 1 16 03030 01 0000 140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</si>
  <si>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</si>
  <si>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182 1 16 06000 01 0000 140</t>
  </si>
  <si>
    <t>182 1 16 08000 01 0000 140</t>
  </si>
  <si>
    <t>Денежные взыскания (штрафы) за нарушение земельного законодательства</t>
  </si>
  <si>
    <t>188 1 16 30000 01 0000 140</t>
  </si>
  <si>
    <t>Денежные взыскания (штрафы) за административные правонарушения в области дорожного движения</t>
  </si>
  <si>
    <t>000 1 16 90040 04 0000 140</t>
  </si>
  <si>
    <t>Прочие поступления от денежных взысканий (штрафов) и иных сумм в возмещение ущерба, зачисляемые в бюджеты городских округов</t>
  </si>
  <si>
    <t>188 1 16 90040 04 0000 140</t>
  </si>
  <si>
    <t>498 1 16 90040 04 0000 140</t>
  </si>
  <si>
    <t>182 1 16 90040 04 0000 140</t>
  </si>
  <si>
    <t>810 1 16 90040 04 0000 140</t>
  </si>
  <si>
    <t>952 1 16 90040 04 0000 140</t>
  </si>
  <si>
    <t>Прочие поступления от денежных взысканий (штрафов) и иных сумм в возмещение ущерба, зачисляемые в бюджеты городских округов (снос зеленых насаждений)</t>
  </si>
  <si>
    <t>820 1 16 90040 04 0000 140</t>
  </si>
  <si>
    <t>000 1 17 00000 00 0000 000</t>
  </si>
  <si>
    <t xml:space="preserve">Прочие неналоговые доходы </t>
  </si>
  <si>
    <t>000 2 00 00000 00 0000 000</t>
  </si>
  <si>
    <t>БЕЗВОЗМЕЗДНЫЕ ПОСТУПЛЕНИЯ</t>
  </si>
  <si>
    <t>000 2 02 01000 00 0000 151</t>
  </si>
  <si>
    <t>Дотации бюджетам городских округов на поддержку мер по обеспечению сбалансированности бюджетов</t>
  </si>
  <si>
    <t>Дотации бюджетам закрытых административно-территориальных образований</t>
  </si>
  <si>
    <t>000 2 02 02000 00 0000 151</t>
  </si>
  <si>
    <t>Прочие субсидии бюджетам городских округов</t>
  </si>
  <si>
    <t>Субсидии на обеспечение условий для развития физической культуры и массового спорта</t>
  </si>
  <si>
    <t>000 2 02 03000 00 0000 151</t>
  </si>
  <si>
    <t>Иные межбюджетные трансферты</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</si>
  <si>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</si>
  <si>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</si>
  <si>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Субвенции на осуществление государственных полномочий по организации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</si>
  <si>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000 2 07 04000 04 0001 180</t>
  </si>
  <si>
    <t>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 имеющим специальные звания, начинающиеся со слов "Заслуженный…" или "Народный…"</t>
  </si>
  <si>
    <t>Управление образования Администрации ЗАТО Северск</t>
  </si>
  <si>
    <t>МОУ ЗАТО Северск ДОД ДЮСШ НВС "Русь"</t>
  </si>
  <si>
    <t>МОУ ЗАТО Северск ДОД СДЮСШОР гимнастики им. Р.Кузнецова</t>
  </si>
  <si>
    <t>МОУ ЗАТО Северск ДОД СДЮСШОР им.Л.Егоровой</t>
  </si>
  <si>
    <t>ВСЕГО ДОХОДОВ ПО ЗАТО СЕВЕРСК</t>
  </si>
  <si>
    <t>из них: доходы с территории</t>
  </si>
  <si>
    <t>817 1 08 07140 01 0000 110</t>
  </si>
  <si>
    <t>Субвенции на осуществление отдельных государственных полномочий на 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образовательных учреждениях</t>
  </si>
  <si>
    <t>Субсидии на компенсацию расходов по организации теплоснабжения энергоснабжающими организациями, использующими в качестве топлива нефть или мазут</t>
  </si>
  <si>
    <t>Субсидии на оплату труда руководителям и специалистам муниципальных учреждений культуры и искусства, в части выплаты надбавок и доплат к тарифной сетке (должностному окладу)</t>
  </si>
  <si>
    <t>Субвенции на выплаты доплат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t>
  </si>
  <si>
    <t xml:space="preserve">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t>
  </si>
  <si>
    <t>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</si>
  <si>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Межбюджетные трансферты, передаваемые бюджетам городских округов на переселение граждан из закрытых административно-территориальных образований</t>
  </si>
  <si>
    <t>Межбюджетные трансферты, передаваемые бюджетам закрытых административно-территориальных образований на развитие и поддержку социальной и инженерной инфраструктуры закрытых административно-территориальных образований</t>
  </si>
  <si>
    <t>в том числе:</t>
  </si>
  <si>
    <t xml:space="preserve">на выплату заработной платы работникам образования </t>
  </si>
  <si>
    <t>на книгоиздательскую продукцию</t>
  </si>
  <si>
    <t>на прочие текущие расходы</t>
  </si>
  <si>
    <t>388 1 16 28000 01 0000 140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</si>
  <si>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</si>
  <si>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182 1 05 03000 01 0000 110</t>
  </si>
  <si>
    <t xml:space="preserve">Единый сельскохозяйственный налог </t>
  </si>
  <si>
    <t>Прочие поступления от использования имущества, находящегося в собственности городских округов (аренда движимого имущества)</t>
  </si>
  <si>
    <t>952 1 16 23040 04 0000 140</t>
  </si>
  <si>
    <t>192 1 16 90040 04 0000 140</t>
  </si>
  <si>
    <t>818 1 16 90040 04 0000 140</t>
  </si>
  <si>
    <t xml:space="preserve">Прочие поступления от денежных взысканий (штрафов) и иных сумм в возмещение ущерба, зачисляемые в бюджеты городских округов </t>
  </si>
  <si>
    <t>Прочие неналоговые доходы бюджетов городских округов</t>
  </si>
  <si>
    <t>000 0 00 02999 04 0000 151</t>
  </si>
  <si>
    <t>Субвенции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t>
  </si>
  <si>
    <t>000 1 13 03040 04 0100 130</t>
  </si>
  <si>
    <t>Прочие доходы от оказания платных услуг получателями средств бюджетов городских округов и компенсации затрат бюджетов городских округов (оздоровительная кампания)</t>
  </si>
  <si>
    <t>000 1 13 03040 04 0200 130</t>
  </si>
  <si>
    <t>Прочие доходы от оказания платных услуг получателями средств бюджетов городских округов и компенсации затрат бюджетов городских округов (прочие)</t>
  </si>
  <si>
    <t>Прочие безвозмездные поступления в бюджеты городских округов</t>
  </si>
  <si>
    <t>Прочие безвозмездные поступления в бюджеты городских округов (гранты, премии)</t>
  </si>
  <si>
    <t>Прочие безвозмездные поступления в бюджеты городских округов (прочие)</t>
  </si>
  <si>
    <t>000 2 07 04000 04 0002 180</t>
  </si>
  <si>
    <t>918 1 17 05040 04 0001 180</t>
  </si>
  <si>
    <t>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</si>
  <si>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затрат по искусственному осеменению коров)</t>
  </si>
  <si>
    <t>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t>
  </si>
  <si>
    <t>Прочие поступления от денежных взысканий (штрафов) и иных сумм в возмещение ущерба, зачисляемые в бюджеты городских округов (ИФНС России по ЗАТО Северск  Томской области)</t>
  </si>
  <si>
    <t>Прочие поступления от денежных взысканий (штрафов) и иных сумм в возмещение ущерба, зачисляемые в бюджеты городских округов (Главная инспекция государственного строительного надзора Томской области)</t>
  </si>
  <si>
    <t>322 1 16 21040 04 0000 140</t>
  </si>
  <si>
    <t>177 1 16 90040 04 0000 140</t>
  </si>
  <si>
    <t>Прочие поступления от денежных взысканий (штрафов) и иных сумм в возмещение ущерба, зачисляемые в бюджеты городских округов   (Департамент   природных   ресурсов   и   охраны окружающей среды Томской области)</t>
  </si>
  <si>
    <t>Дотации  бюджетам  городских  округов  на  выравнивание бюджетной обеспеченности из областного фонда финансовой поддержки поселений</t>
  </si>
  <si>
    <t>Субвенции бюджетам городских округов на осуществление отдельных государственных полномочий по воспитанию и обучению детей-инвалидов в муниципальных дошкольных образовательных учреждениях</t>
  </si>
  <si>
    <t>Субвенции бюджетам городских округов на осуществление государственных полномочий по обеспечению жилыми помещениями детей-сирот, детей, оставшихся без попечения родителей, а также лиц из их числа, не имеющих закрепленного жилого помещения</t>
  </si>
  <si>
    <t xml:space="preserve">Субвенции на осуществление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в 2005-2010 годах на срок до 8 лет) </t>
  </si>
  <si>
    <t>903 2 02 03024 04 0140 151</t>
  </si>
  <si>
    <t>903 2 02 03024 04 0150 151</t>
  </si>
  <si>
    <t>903 2 02 03024 04 0111 151</t>
  </si>
  <si>
    <t>321 116 025060 01 0000140</t>
  </si>
  <si>
    <t>Задолженность и перерасчеты по отмененным налогам, сборам и платежам</t>
  </si>
  <si>
    <t>НАЛОГОВЫЕ И НЕНАЛОГОВЫЕ  ДОХОДЫ</t>
  </si>
  <si>
    <t>903 2 02 03024 04 0013 151</t>
  </si>
  <si>
    <t>909 1 11 05010 04 0000 120</t>
  </si>
  <si>
    <t>909 1 11 05024 04 0000 120</t>
  </si>
  <si>
    <t>909 1 11 07014 04 0000 120</t>
  </si>
  <si>
    <t>909 1 11 09044 04 0001 120</t>
  </si>
  <si>
    <t>909 1 11 09044 04 0003 120</t>
  </si>
  <si>
    <t>909 1 11 09044 04 0004 120</t>
  </si>
  <si>
    <t>909 1 14 02033 04 0000 410</t>
  </si>
  <si>
    <t>909 1 14 06012 04 0000 430</t>
  </si>
  <si>
    <t>902 1 16 90040 04 0000 140</t>
  </si>
  <si>
    <t>903 1 19 04000 04 0000 151</t>
  </si>
  <si>
    <t>903 2 02 01001 04 0000 151</t>
  </si>
  <si>
    <t>903 2 02 01007 04 0000 151</t>
  </si>
  <si>
    <t>903 2 02 02999 04 0003 151</t>
  </si>
  <si>
    <t>903 2 02 02999 04 0004 151</t>
  </si>
  <si>
    <t>903 2 02 02999 04 0006 151</t>
  </si>
  <si>
    <t>903 2 02 02999 04 0007 151</t>
  </si>
  <si>
    <t>903 2 02 03024 04 0010 151</t>
  </si>
  <si>
    <t>903 2 02 03024 04 0011 151</t>
  </si>
  <si>
    <t>903 2 02 03024 04 0012 151</t>
  </si>
  <si>
    <t>903 2 02 03024 04 0020 151</t>
  </si>
  <si>
    <t>903 2 02 03024 04 0030 151</t>
  </si>
  <si>
    <t>903 2 02 03024 04 0040 151</t>
  </si>
  <si>
    <t>903 2 02 03024 04 0060 151</t>
  </si>
  <si>
    <t>903 2 02 03024 04 0071 151</t>
  </si>
  <si>
    <t xml:space="preserve">НЕНАЛОГОВЫЕ ДОХОДЫ </t>
  </si>
  <si>
    <t>(тыс.руб.)</t>
  </si>
  <si>
    <t>Утв. Думой ЗАТО Северск</t>
  </si>
  <si>
    <t>(плюс, минус)</t>
  </si>
  <si>
    <t>Уточн. Думой ЗАТО Северск</t>
  </si>
  <si>
    <t>000 2 02 00000 00 0000 000</t>
  </si>
  <si>
    <t>БЕЗВОЗМЕЗДНЫЕ ПОСТУПЛЕНИЯ от других бюджетов бюджетной системы</t>
  </si>
  <si>
    <t>000 2 07 00000 04 0000 180</t>
  </si>
  <si>
    <t>903 2 02 03024 04 0181 151</t>
  </si>
  <si>
    <t>903 2 02 03024 04 0183 151</t>
  </si>
  <si>
    <t>903 2 02 01003 04 0000 151</t>
  </si>
  <si>
    <t>903 2 02 02999 04 0002 151</t>
  </si>
  <si>
    <t>903 2 02 02999 04 0018 151</t>
  </si>
  <si>
    <t>903 2 02 03024 04 0102 151</t>
  </si>
  <si>
    <t>903 2 02 04012 04 0006 151</t>
  </si>
  <si>
    <t>Межбюджетные трансферты  на стимулирующие выплаты за высокие результаты и качество выполняемых работ в соответствии с порядком, установленным Администрацией Томской области, в муниципальных общеобразовательных учреждениях</t>
  </si>
  <si>
    <t>903 2 02 04025 04 0000 151</t>
  </si>
  <si>
    <t>907 1 13 03040 04 0100 130</t>
  </si>
  <si>
    <t>920 1 13 03040 04 0100 130</t>
  </si>
  <si>
    <t>922 1 13 03040 04 0100 130</t>
  </si>
  <si>
    <t>923 1 13 03040 04 0100 130</t>
  </si>
  <si>
    <t>924 1 13 03040 04 0100 130</t>
  </si>
  <si>
    <t>925 1 13 03040 04 0100 130</t>
  </si>
  <si>
    <t>926 1 13 03040 04 0100 130</t>
  </si>
  <si>
    <t>927 1 13 03040 04 0100 130</t>
  </si>
  <si>
    <t>928 1 13 03040 04 0100 130</t>
  </si>
  <si>
    <t>929 1 13 03040 04 0100 130</t>
  </si>
  <si>
    <t>907 1 13 03040 04 0200 130</t>
  </si>
  <si>
    <t>910 1 13 03040 04 0200 130</t>
  </si>
  <si>
    <t>911 1 13 03040 04 0200 130</t>
  </si>
  <si>
    <t>912 1 13 03040 04 0200 130</t>
  </si>
  <si>
    <t>913 1 13 03040 04 0200 130</t>
  </si>
  <si>
    <t>914 1 13 03040 04 0200 130</t>
  </si>
  <si>
    <t>915 1 13 03040 04 0200 130</t>
  </si>
  <si>
    <t>917 1 13 03040 04 0200 130</t>
  </si>
  <si>
    <t>921 1 13 03040 04 0200 130</t>
  </si>
  <si>
    <t>922 1 13 03040 04 0200 130</t>
  </si>
  <si>
    <t>923 1 13 03040 04 0200 130</t>
  </si>
  <si>
    <t>924 1 13 03040 04 0200 130</t>
  </si>
  <si>
    <t>925 1 13 03040 04 0200 130</t>
  </si>
  <si>
    <t>927 1 13 03040 04 0200 130</t>
  </si>
  <si>
    <t>928 1 13 03040 04 0200 130</t>
  </si>
  <si>
    <t>929 1 13 03040 04 0200 130</t>
  </si>
  <si>
    <t>930 1 13 03040 04 0200 130</t>
  </si>
  <si>
    <t>МОУ ЗАТО Северск ДОД СДЮСШОР "Лидер"</t>
  </si>
  <si>
    <t>МОУ ЗАТО Северск ДОД СДЮСШОР "Янтарь"</t>
  </si>
  <si>
    <t>МОУ ЗАТО Северск ДОД СДЮСШ хоккея и футбола "Смена"</t>
  </si>
  <si>
    <t>МУ ОЛ "Зелёный мыс"</t>
  </si>
  <si>
    <t>МУ ДОЛ "Берёзка"</t>
  </si>
  <si>
    <t>МУ ЗАТО Северск ДОЛ "Восход"</t>
  </si>
  <si>
    <t>МУ "Самусьский центр культуры"</t>
  </si>
  <si>
    <t>МУ "МТ "Наш мир"</t>
  </si>
  <si>
    <t>Детский театр</t>
  </si>
  <si>
    <t>С.М.И. МУ газета "Диалог"</t>
  </si>
  <si>
    <t>917 2 07 04000 04 0001 180</t>
  </si>
  <si>
    <t>903 2 07 04000 04 0002 180</t>
  </si>
  <si>
    <t>907 2 07 04000 04 0002 180</t>
  </si>
  <si>
    <t>911 2 07 04000 04 0002 180</t>
  </si>
  <si>
    <t>915 2 07 04000 04 0002 180</t>
  </si>
  <si>
    <t>917 2 07 04000 04 0002 180</t>
  </si>
  <si>
    <t>920 2 07 04000 04 0002 180</t>
  </si>
  <si>
    <t>924 2 07 04000 04 0002 180</t>
  </si>
  <si>
    <t>925 2 07 04000 04 0002 180</t>
  </si>
  <si>
    <t>930 2 07 04000 04 0002 180</t>
  </si>
  <si>
    <t>903 2 02 02999 04 0016 151</t>
  </si>
  <si>
    <t>Прочие субсидии из резервного фонда финансирования непредвиденных расходов Администрации Томской области</t>
  </si>
  <si>
    <t>926 2 07 04000 04 0002 180</t>
  </si>
  <si>
    <t>Код</t>
  </si>
  <si>
    <t>Наименование показателей</t>
  </si>
  <si>
    <t xml:space="preserve">     доходы с территории без средств от приносящей доход деятельности</t>
  </si>
  <si>
    <t>МУ ЦДБ</t>
  </si>
  <si>
    <t>МУ "Музей"</t>
  </si>
  <si>
    <t>МУ ЦГБ</t>
  </si>
  <si>
    <t>Субсидии на дорожную деятельность в отношении автомобильных дорог местного значения,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</si>
  <si>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Субсидии бюджету ЗАТО Северск на капитальный ремонт спортивного комплекса "Юпитер" МОУ ЗАТО Северск ДОД СДЮСШОР гимнастики им. Р.Кузнецова</t>
  </si>
  <si>
    <t xml:space="preserve">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осуществление управленческих функций органами местного самоуправления) </t>
  </si>
  <si>
    <t>МУ "СПП"</t>
  </si>
  <si>
    <t>Финансовое управление Администрации ЗАТО Северск</t>
  </si>
  <si>
    <t>Возврат остатков субсидий, субвенций  и иных межбюджетных трансфертов, имеющих целевое назначение, прошлых лет, из бюджетов городских округов</t>
  </si>
  <si>
    <t>903 2 02 02999 04 0011 151</t>
  </si>
  <si>
    <t>903 2 02 03021 04 0000 151</t>
  </si>
  <si>
    <t>Субвенции бюджетам городских округов на ежемесячное денежное вознаграждение за классное руководство</t>
  </si>
  <si>
    <t>903 2 02 04999 04 0005 151</t>
  </si>
  <si>
    <t xml:space="preserve">Иные межбюджетные трансферты на выплату в 2010 году стипендии Губернатора Томской области лучшим учителям муниципальных образовательных учреждений Томской области в соответствии с порядком, установленным Администрацией Томской области </t>
  </si>
  <si>
    <t>910 2 07 04000 04 0002 180</t>
  </si>
  <si>
    <t>Межбюджетные трансферты, передаваемые бюджетам городских округов на комплектование книжных фондов библиотек муниципальных образований</t>
  </si>
  <si>
    <t>914 2 07 04000 04 0001 180</t>
  </si>
  <si>
    <t>913 2 07 04000 04 0002 180</t>
  </si>
  <si>
    <t>903 2 02 03024 04 0130 151</t>
  </si>
  <si>
    <t>903 2 02 02088 04 0001 151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</si>
  <si>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</si>
  <si>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903 2 02 02088 04 0002 151</t>
  </si>
  <si>
    <t>903 2 02 02089 04 0002 151</t>
  </si>
  <si>
    <t>Иные межбюджетные трансферты на введение новых систем оплаты труда работников муниципальных бюджетных учреждений</t>
  </si>
  <si>
    <t>903 2 02 04012 04 0007 151</t>
  </si>
  <si>
    <t>903 2 02 02102 04 0000 151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</si>
  <si>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</si>
  <si>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903 2 02 03007 04 0000 151</t>
  </si>
  <si>
    <t>925 2 07 04000 04 0001 180</t>
  </si>
  <si>
    <t>922 2 07 04000 04 0001 180</t>
  </si>
  <si>
    <t>920 2 07 04000 04 0001 180</t>
  </si>
  <si>
    <t>926 2 07 04000 04 0001 180</t>
  </si>
  <si>
    <t>ПРОГНОЗ
 поступлений доходов бюджета ЗАТО Северск на 2010 год</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</si>
  <si>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t>
  </si>
  <si>
    <t>МУ "СМТ"</t>
  </si>
  <si>
    <t>903 2 02 03002 04 0000 151</t>
  </si>
  <si>
    <t>Субвенции бюджетам городских округов на осуществление полномочий по подготовке проведения статистических переписей</t>
  </si>
  <si>
    <t>903 2 02 04012 04 0008 151</t>
  </si>
  <si>
    <t>903 2 02 04012 04 0009 151</t>
  </si>
  <si>
    <t>Иные межбюджетные трансферты на сокращение дифференциации в размещении налоговой базы в муниципальных образованиях</t>
  </si>
  <si>
    <t>Межбюджетные трансферты бюджету ЗАТО Северск на завершение ремонтно-строительных работ помещений для размещения подразделений специальной моторизованной войсковой части (СМВЧ)</t>
  </si>
  <si>
    <t>907 2 07 04000 04 0001 180</t>
  </si>
  <si>
    <t>909 2 07 04000 04 0002 180</t>
  </si>
  <si>
    <t>Управление имущественных отношений Администрации ЗАТО Северск</t>
  </si>
  <si>
    <t>923 2 07 04000 04 0002 180</t>
  </si>
  <si>
    <t xml:space="preserve">Субвенции для осуществления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 </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</si>
  <si>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</si>
  <si>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</si>
  <si>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</si>
  <si>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Налог на прибыль организаций, зачисляемый                   в местный бюджет</t>
  </si>
  <si>
    <t>Земельный налог (по обязательствам, возникшим до 1 января 2006 года), мобилизуемый                          на территориях городских округов</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</si>
  <si>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</si>
  <si>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</si>
  <si>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Доходы от оказания платных услуг                          и компенсации затрат государства</t>
  </si>
  <si>
    <t>Доходы от продажи материальных                          и нематериальных активов</t>
  </si>
  <si>
    <t>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</si>
  <si>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(на осуществление управленческих функций органами местного самоуправления)</t>
  </si>
  <si>
    <t>Черноголова Татьяна Юрьевна</t>
  </si>
  <si>
    <t>77 38 83</t>
  </si>
  <si>
    <t>Субсидии бюджетам городских округов на обеспечение жильем молодых семей</t>
  </si>
  <si>
    <t>903 2 02 02008 04 0000 151</t>
  </si>
  <si>
    <t>903 2 02 02999 04 0019 151</t>
  </si>
  <si>
    <t>903 2 02 02999 04 0020 151</t>
  </si>
  <si>
    <t>Субсидии на реализацию областной целевой программы "Предоставление молодым семьям государственной поддержки  на приобретение (строительство) жилья на территории Томской области на 2006-2010 годы"</t>
  </si>
  <si>
    <t>Субсидии бюджетам городских округов из средств областного бюджета на государственную поддержку малого и среднего предпринимательства, включая крестьянские (фермерские) хозяйства</t>
  </si>
  <si>
    <t>909 1 11 01040 04 0000 120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</si>
  <si>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</si>
  <si>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909 1 16 90040 04 0000 140</t>
  </si>
  <si>
    <t>Прочие поступления от денежных взысканий (штрафов) и иных сумм в возмещение ущерба, зачисляемые в бюджеты городских округов (Управление имущественных отношений Администрации ЗАТО Северск)</t>
  </si>
  <si>
    <t>Прочие поступления от денежных взысканий (штрафов) и иных сумм в возмещение ущерба, зачисляемые в бюджеты городских округов (штрафы УВД по ЗАТО Северск за исключением штрафов в области дорожного движения)</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</si>
  <si>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</si>
  <si>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 содействия реформированию жилищно-коммунального хозяйства</t>
  </si>
  <si>
    <t>903 2 02 02999 04 0021 151</t>
  </si>
  <si>
    <t>Прочие субсидии из целевого финансового резерва Томской области для предупреждения чрезвычайных ситуаций</t>
  </si>
  <si>
    <t>903 2 02 04999 04 0006 151</t>
  </si>
  <si>
    <t xml:space="preserve">Межбюджетные трансферты на выплату в 2010 году денежного поощрения коллективам муниципальных образовательных учреждений Томской области, внедряющих инновационные образовательные программы, победивших в конкурсном отборе </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</si>
  <si>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</si>
  <si>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952 1 14 01040 04 0000 410</t>
  </si>
  <si>
    <t>Доходы от продажи квартир</t>
  </si>
  <si>
    <t>161 1 16 33040 04 0000 140</t>
  </si>
  <si>
    <t>Денежные взыскания (штрафы) за нарушения законодательства РФ о размещении заказов на поставки товаров, выполнении работ, оказании услуг для нужд ГО</t>
  </si>
  <si>
    <t>081 1 16 90040 04 0000 140</t>
  </si>
  <si>
    <t>096 1 16 90040 04 0000 140</t>
  </si>
  <si>
    <t>903 1 16 90040 04 0000 140</t>
  </si>
  <si>
    <t>Прочие поступления от денежных взысканий (штрафов) и иных сумм в возмещение ущерба, зачисляемые в бюджеты городских округов (пени по бюджетным кредитам)</t>
  </si>
  <si>
    <t>907 1 16 90040 04 0000 140</t>
  </si>
  <si>
    <t>920 1 16 90040 04 0000 140</t>
  </si>
  <si>
    <t>924 1 16 90040 04 0000 140</t>
  </si>
  <si>
    <t>953 1 16 90040 04 0000 140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</si>
  <si>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</si>
  <si>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Доходы от возмещения ущерба при возникновении страховых случаев, зачисляемые в бюджеты городских округов</t>
  </si>
  <si>
    <t>920 1 13 03040 04 0200 130</t>
  </si>
  <si>
    <t>Доходы бюджетов городских округов от возврата остатков субсидий и субвенций прошлых лет небюджетными организациями</t>
  </si>
  <si>
    <t>903 1 18 04010 04 0000 180</t>
  </si>
  <si>
    <t>000 1 18 00000 00 0000 000</t>
  </si>
  <si>
    <t>952 2 07 04000 04 0002 180</t>
  </si>
  <si>
    <t>Управление жилищно-коммунального хозяйства, транспорта и связи Администрации ЗАТО Северск</t>
  </si>
  <si>
    <t>810 770,24;</t>
  </si>
  <si>
    <t>«Приложение 6
к Решению Думы ЗАТО Северск
от 24.12.2009 № 88/3</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</si>
</sst>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_р_."/>
    <numFmt numFmtId="167" formatCode="000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m/d"/>
    <numFmt numFmtId="177" formatCode="&quot;$&quot;#,##0.00"/>
    <numFmt numFmtId="178" formatCode="m/d/yyyy;@"/>
    <numFmt numFmtId="179" formatCode="[$-409]dddd\,\ mmmm\ dd\,\ yyyy"/>
    <numFmt numFmtId="180" formatCode="0.0%"/>
    <numFmt numFmtId="181" formatCode="0.000"/>
    <numFmt numFmtId="182" formatCode="#,##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31">
    <font>
      <sz val="10"/>
      <name val="Arial Cyr"/>
      <family val="0"/>
    </font>
    <font>
      <sz val="12"/>
      <color indexed="8"/>
      <name val="Arial Cyr"/>
      <family val="2"/>
    </font>
    <font>
      <sz val="12"/>
      <color indexed="27"/>
      <name val="Arial Cyr"/>
      <family val="2"/>
    </font>
    <font>
      <sz val="12"/>
      <color indexed="62"/>
      <name val="Arial Cyr"/>
      <family val="2"/>
    </font>
    <font>
      <b/>
      <sz val="12"/>
      <color indexed="63"/>
      <name val="Arial Cyr"/>
      <family val="2"/>
    </font>
    <font>
      <b/>
      <sz val="12"/>
      <color indexed="52"/>
      <name val="Arial Cyr"/>
      <family val="2"/>
    </font>
    <font>
      <u val="single"/>
      <sz val="10"/>
      <color indexed="12"/>
      <name val="Arial"/>
      <family val="2"/>
    </font>
    <font>
      <sz val="10"/>
      <name val="Arial"/>
      <family val="2"/>
    </font>
    <font>
      <b/>
      <sz val="15"/>
      <color indexed="62"/>
      <name val="Arial Cyr"/>
      <family val="2"/>
    </font>
    <font>
      <b/>
      <sz val="13"/>
      <color indexed="62"/>
      <name val="Arial Cyr"/>
      <family val="2"/>
    </font>
    <font>
      <b/>
      <sz val="11"/>
      <color indexed="62"/>
      <name val="Arial Cyr"/>
      <family val="2"/>
    </font>
    <font>
      <b/>
      <sz val="12"/>
      <color indexed="8"/>
      <name val="Arial Cyr"/>
      <family val="2"/>
    </font>
    <font>
      <b/>
      <sz val="12"/>
      <color indexed="27"/>
      <name val="Arial Cyr"/>
      <family val="2"/>
    </font>
    <font>
      <b/>
      <sz val="18"/>
      <color indexed="62"/>
      <name val="Cambria"/>
      <family val="2"/>
    </font>
    <font>
      <sz val="12"/>
      <color indexed="60"/>
      <name val="Arial Cyr"/>
      <family val="2"/>
    </font>
    <font>
      <u val="single"/>
      <sz val="10"/>
      <color indexed="36"/>
      <name val="Arial"/>
      <family val="2"/>
    </font>
    <font>
      <sz val="12"/>
      <color indexed="20"/>
      <name val="Arial Cyr"/>
      <family val="2"/>
    </font>
    <font>
      <i/>
      <sz val="12"/>
      <color indexed="23"/>
      <name val="Arial Cyr"/>
      <family val="2"/>
    </font>
    <font>
      <sz val="12"/>
      <color indexed="52"/>
      <name val="Arial Cyr"/>
      <family val="2"/>
    </font>
    <font>
      <sz val="12"/>
      <color indexed="10"/>
      <name val="Arial Cyr"/>
      <family val="2"/>
    </font>
    <font>
      <sz val="12"/>
      <color indexed="17"/>
      <name val="Arial Cyr"/>
      <family val="2"/>
    </font>
    <font>
      <sz val="11"/>
      <name val="Times New Roman"/>
      <family val="1"/>
    </font>
    <font>
      <sz val="9"/>
      <name val="Times New Roman"/>
      <family val="1"/>
    </font>
    <font>
      <sz val="10"/>
      <name val="Times New Roman"/>
      <family val="1"/>
    </font>
    <font>
      <sz val="8"/>
      <name val="Arial"/>
      <family val="2"/>
    </font>
    <font>
      <sz val="9"/>
      <name val="Arial"/>
      <family val="2"/>
    </font>
    <font>
      <sz val="12"/>
      <name val="Times New Roman"/>
      <family val="1"/>
    </font>
    <font>
      <sz val="12"/>
      <name val="Arial"/>
      <family val="2"/>
    </font>
    <font>
      <sz val="12"/>
      <name val="Times New Roman Cyr"/>
      <family val="0"/>
    </font>
    <font>
      <sz val="14"/>
      <name val="Times New Roman"/>
      <family val="1"/>
    </font>
    <font>
      <sz val="12"/>
      <color indexed="10"/>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
      <left style="medium"/>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5" borderId="7" applyNumberFormat="0" applyAlignment="0" applyProtection="0"/>
    <xf numFmtId="0" fontId="13" fillId="0" borderId="0" applyNumberFormat="0" applyFill="0" applyBorder="0" applyAlignment="0" applyProtection="0"/>
    <xf numFmtId="0" fontId="14" fillId="8" borderId="0" applyNumberFormat="0" applyBorder="0" applyAlignment="0" applyProtection="0"/>
    <xf numFmtId="0" fontId="7" fillId="0" borderId="0">
      <alignment/>
      <protection/>
    </xf>
    <xf numFmtId="0" fontId="15" fillId="0" borderId="0" applyNumberFormat="0" applyFill="0" applyBorder="0" applyAlignment="0" applyProtection="0"/>
    <xf numFmtId="0" fontId="16" fillId="16" borderId="0" applyNumberFormat="0" applyBorder="0" applyAlignment="0" applyProtection="0"/>
    <xf numFmtId="0" fontId="17" fillId="0" borderId="0" applyNumberFormat="0" applyFill="0" applyBorder="0" applyAlignment="0" applyProtection="0"/>
    <xf numFmtId="0" fontId="7"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7" borderId="0" applyNumberFormat="0" applyBorder="0" applyAlignment="0" applyProtection="0"/>
  </cellStyleXfs>
  <cellXfs count="57">
    <xf numFmtId="0" fontId="0" fillId="0" borderId="0" xfId="0" applyAlignment="1">
      <alignment/>
    </xf>
    <xf numFmtId="0" fontId="22" fillId="0" borderId="0" xfId="53" applyFont="1" applyAlignment="1">
      <alignment vertical="center"/>
      <protection/>
    </xf>
    <xf numFmtId="49" fontId="21" fillId="0" borderId="0" xfId="53" applyNumberFormat="1" applyFont="1" applyAlignment="1">
      <alignment horizontal="left" vertical="center"/>
      <protection/>
    </xf>
    <xf numFmtId="0" fontId="24" fillId="0" borderId="0" xfId="53" applyNumberFormat="1" applyFont="1" applyBorder="1" applyAlignment="1">
      <alignment horizontal="center" vertical="center"/>
      <protection/>
    </xf>
    <xf numFmtId="164" fontId="21" fillId="0" borderId="0" xfId="53" applyNumberFormat="1" applyFont="1" applyFill="1" applyBorder="1" applyAlignment="1">
      <alignment horizontal="center" vertical="center"/>
      <protection/>
    </xf>
    <xf numFmtId="164" fontId="21" fillId="0" borderId="0" xfId="53" applyNumberFormat="1" applyFont="1" applyAlignment="1">
      <alignment horizontal="center" vertical="center"/>
      <protection/>
    </xf>
    <xf numFmtId="164" fontId="21" fillId="0" borderId="0" xfId="53" applyNumberFormat="1" applyFont="1" applyFill="1" applyAlignment="1">
      <alignment horizontal="center" vertical="center"/>
      <protection/>
    </xf>
    <xf numFmtId="4" fontId="21" fillId="0" borderId="0" xfId="53" applyNumberFormat="1" applyFont="1" applyBorder="1" applyAlignment="1">
      <alignment horizontal="left" vertical="center"/>
      <protection/>
    </xf>
    <xf numFmtId="165" fontId="7" fillId="0" borderId="0" xfId="53" applyNumberFormat="1" applyFont="1" applyBorder="1" applyAlignment="1">
      <alignment horizontal="center" vertical="center"/>
      <protection/>
    </xf>
    <xf numFmtId="1" fontId="26" fillId="0" borderId="0" xfId="53" applyNumberFormat="1" applyFont="1" applyFill="1" applyAlignment="1">
      <alignment vertical="center" wrapText="1"/>
      <protection/>
    </xf>
    <xf numFmtId="0" fontId="27" fillId="0" borderId="0" xfId="0" applyFont="1" applyAlignment="1">
      <alignment vertical="center" wrapText="1"/>
    </xf>
    <xf numFmtId="164" fontId="21" fillId="0" borderId="0" xfId="53" applyNumberFormat="1" applyFont="1" applyBorder="1" applyAlignment="1">
      <alignment horizontal="center" vertical="center"/>
      <protection/>
    </xf>
    <xf numFmtId="0" fontId="7" fillId="0" borderId="0" xfId="53" applyFont="1" applyAlignment="1">
      <alignment vertical="center"/>
      <protection/>
    </xf>
    <xf numFmtId="4" fontId="21" fillId="0" borderId="0" xfId="53" applyNumberFormat="1" applyFont="1" applyFill="1" applyBorder="1" applyAlignment="1">
      <alignment horizontal="right" vertical="center"/>
      <protection/>
    </xf>
    <xf numFmtId="4" fontId="26" fillId="0" borderId="10" xfId="0" applyNumberFormat="1" applyFont="1" applyFill="1" applyBorder="1" applyAlignment="1">
      <alignment horizontal="right" vertical="center"/>
    </xf>
    <xf numFmtId="4" fontId="26" fillId="0" borderId="10" xfId="53" applyNumberFormat="1" applyFont="1" applyFill="1" applyBorder="1" applyAlignment="1">
      <alignment horizontal="right" vertical="center"/>
      <protection/>
    </xf>
    <xf numFmtId="4" fontId="26" fillId="0" borderId="10" xfId="0" applyNumberFormat="1" applyFont="1" applyBorder="1" applyAlignment="1">
      <alignment horizontal="right" vertical="center"/>
    </xf>
    <xf numFmtId="4" fontId="26" fillId="0" borderId="10" xfId="53" applyNumberFormat="1" applyFont="1" applyBorder="1" applyAlignment="1">
      <alignment horizontal="right" vertical="center"/>
      <protection/>
    </xf>
    <xf numFmtId="4" fontId="26" fillId="0" borderId="10" xfId="53" applyNumberFormat="1" applyFont="1" applyBorder="1" applyAlignment="1">
      <alignment horizontal="right" vertical="center" wrapText="1"/>
      <protection/>
    </xf>
    <xf numFmtId="4" fontId="26" fillId="0" borderId="0" xfId="53" applyNumberFormat="1" applyFont="1" applyBorder="1" applyAlignment="1">
      <alignment horizontal="left" vertical="center"/>
      <protection/>
    </xf>
    <xf numFmtId="166" fontId="26" fillId="0" borderId="0" xfId="0" applyNumberFormat="1" applyFont="1" applyFill="1" applyAlignment="1">
      <alignment vertical="center" wrapText="1"/>
    </xf>
    <xf numFmtId="0" fontId="26" fillId="0" borderId="10" xfId="53" applyFont="1" applyBorder="1" applyAlignment="1">
      <alignment horizontal="center" vertical="center"/>
      <protection/>
    </xf>
    <xf numFmtId="0" fontId="26" fillId="0" borderId="10" xfId="53" applyFont="1" applyBorder="1" applyAlignment="1">
      <alignment horizontal="center" vertical="center" wrapText="1"/>
      <protection/>
    </xf>
    <xf numFmtId="164" fontId="26" fillId="0" borderId="10" xfId="58" applyNumberFormat="1" applyFont="1" applyFill="1" applyBorder="1" applyAlignment="1">
      <alignment horizontal="center" vertical="center" wrapText="1"/>
    </xf>
    <xf numFmtId="0" fontId="21" fillId="0" borderId="10" xfId="53" applyNumberFormat="1" applyFont="1" applyBorder="1" applyAlignment="1">
      <alignment horizontal="center" vertical="center"/>
      <protection/>
    </xf>
    <xf numFmtId="0" fontId="22" fillId="0" borderId="10" xfId="53" applyFont="1" applyBorder="1" applyAlignment="1">
      <alignment vertical="center"/>
      <protection/>
    </xf>
    <xf numFmtId="49" fontId="23" fillId="0" borderId="10" xfId="53" applyNumberFormat="1" applyFont="1" applyBorder="1" applyAlignment="1">
      <alignment horizontal="left" vertical="center"/>
      <protection/>
    </xf>
    <xf numFmtId="0" fontId="23" fillId="0" borderId="10" xfId="53" applyFont="1" applyBorder="1" applyAlignment="1">
      <alignment vertical="center"/>
      <protection/>
    </xf>
    <xf numFmtId="49" fontId="23" fillId="0" borderId="10" xfId="0" applyNumberFormat="1" applyFont="1" applyFill="1" applyBorder="1" applyAlignment="1">
      <alignment horizontal="left" vertical="center"/>
    </xf>
    <xf numFmtId="49" fontId="23" fillId="0" borderId="10" xfId="53" applyNumberFormat="1" applyFont="1" applyFill="1" applyBorder="1" applyAlignment="1">
      <alignment horizontal="left" vertical="center"/>
      <protection/>
    </xf>
    <xf numFmtId="164" fontId="26" fillId="0" borderId="0" xfId="53" applyNumberFormat="1" applyFont="1" applyFill="1" applyBorder="1" applyAlignment="1">
      <alignment horizontal="right" vertical="center"/>
      <protection/>
    </xf>
    <xf numFmtId="1" fontId="28" fillId="0" borderId="10" xfId="0" applyNumberFormat="1" applyFont="1" applyFill="1" applyBorder="1" applyAlignment="1">
      <alignment horizontal="center" vertical="center" wrapText="1"/>
    </xf>
    <xf numFmtId="0" fontId="25" fillId="0" borderId="0" xfId="53" applyFont="1" applyAlignment="1">
      <alignment vertical="center"/>
      <protection/>
    </xf>
    <xf numFmtId="0" fontId="22" fillId="0" borderId="0" xfId="53" applyFont="1" applyBorder="1" applyAlignment="1">
      <alignment vertical="center"/>
      <protection/>
    </xf>
    <xf numFmtId="49" fontId="21" fillId="0" borderId="0" xfId="53" applyNumberFormat="1" applyFont="1" applyBorder="1" applyAlignment="1">
      <alignment horizontal="left" vertical="center"/>
      <protection/>
    </xf>
    <xf numFmtId="4" fontId="26" fillId="0" borderId="10" xfId="0" applyNumberFormat="1" applyFont="1" applyBorder="1" applyAlignment="1">
      <alignment vertical="center"/>
    </xf>
    <xf numFmtId="0" fontId="7" fillId="0" borderId="0" xfId="53" applyFont="1" applyFill="1" applyAlignment="1">
      <alignment vertical="center"/>
      <protection/>
    </xf>
    <xf numFmtId="0" fontId="26" fillId="0" borderId="10" xfId="53" applyFont="1" applyBorder="1" applyAlignment="1">
      <alignment horizontal="justify" vertical="center" wrapText="1"/>
      <protection/>
    </xf>
    <xf numFmtId="4" fontId="26" fillId="0" borderId="10" xfId="53" applyNumberFormat="1" applyFont="1" applyBorder="1" applyAlignment="1">
      <alignment horizontal="justify" vertical="center" wrapText="1"/>
      <protection/>
    </xf>
    <xf numFmtId="4" fontId="26" fillId="0" borderId="10" xfId="0" applyNumberFormat="1" applyFont="1" applyBorder="1" applyAlignment="1">
      <alignment horizontal="justify" vertical="center" wrapText="1"/>
    </xf>
    <xf numFmtId="4" fontId="26" fillId="0" borderId="10" xfId="0" applyNumberFormat="1" applyFont="1" applyFill="1" applyBorder="1" applyAlignment="1">
      <alignment horizontal="justify" vertical="center" wrapText="1"/>
    </xf>
    <xf numFmtId="49" fontId="21" fillId="0" borderId="10" xfId="53" applyNumberFormat="1" applyFont="1" applyFill="1" applyBorder="1" applyAlignment="1">
      <alignment horizontal="justify" vertical="center" wrapText="1"/>
      <protection/>
    </xf>
    <xf numFmtId="49" fontId="26" fillId="0" borderId="10" xfId="53" applyNumberFormat="1" applyFont="1" applyBorder="1" applyAlignment="1">
      <alignment horizontal="justify" vertical="center" wrapText="1"/>
      <protection/>
    </xf>
    <xf numFmtId="4" fontId="26" fillId="0" borderId="10" xfId="53" applyNumberFormat="1" applyFont="1" applyFill="1" applyBorder="1" applyAlignment="1">
      <alignment horizontal="justify" vertical="center" wrapText="1"/>
      <protection/>
    </xf>
    <xf numFmtId="4" fontId="26" fillId="0" borderId="10" xfId="53" applyNumberFormat="1" applyFont="1" applyFill="1" applyBorder="1" applyAlignment="1">
      <alignment horizontal="left" vertical="center" wrapText="1"/>
      <protection/>
    </xf>
    <xf numFmtId="4" fontId="26" fillId="0" borderId="10" xfId="0" applyNumberFormat="1" applyFont="1" applyFill="1" applyBorder="1" applyAlignment="1">
      <alignment horizontal="left" vertical="center" wrapText="1"/>
    </xf>
    <xf numFmtId="4" fontId="26" fillId="0" borderId="10" xfId="53" applyNumberFormat="1" applyFont="1" applyBorder="1" applyAlignment="1">
      <alignment horizontal="left" vertical="center" wrapText="1"/>
      <protection/>
    </xf>
    <xf numFmtId="166" fontId="26" fillId="0" borderId="11" xfId="0" applyNumberFormat="1" applyFont="1" applyFill="1" applyBorder="1" applyAlignment="1">
      <alignment vertical="center" wrapText="1"/>
    </xf>
    <xf numFmtId="49" fontId="23" fillId="0" borderId="12" xfId="53" applyNumberFormat="1" applyFont="1" applyFill="1" applyBorder="1" applyAlignment="1">
      <alignment horizontal="left" vertical="center"/>
      <protection/>
    </xf>
    <xf numFmtId="4" fontId="7" fillId="0" borderId="0" xfId="53" applyNumberFormat="1" applyFont="1" applyAlignment="1">
      <alignment vertical="center"/>
      <protection/>
    </xf>
    <xf numFmtId="0" fontId="30" fillId="0" borderId="0" xfId="53" applyFont="1" applyAlignment="1">
      <alignment vertical="center"/>
      <protection/>
    </xf>
    <xf numFmtId="166" fontId="26" fillId="0" borderId="0" xfId="0" applyNumberFormat="1" applyFont="1" applyFill="1" applyAlignment="1">
      <alignment horizontal="left" vertical="center" wrapText="1"/>
    </xf>
    <xf numFmtId="4" fontId="26" fillId="0" borderId="10" xfId="53" applyNumberFormat="1" applyFont="1" applyBorder="1" applyAlignment="1">
      <alignment horizontal="left" vertical="center" wrapText="1"/>
      <protection/>
    </xf>
    <xf numFmtId="4" fontId="21" fillId="0" borderId="10" xfId="53" applyNumberFormat="1" applyFont="1" applyBorder="1" applyAlignment="1">
      <alignment horizontal="left" vertical="center"/>
      <protection/>
    </xf>
    <xf numFmtId="4" fontId="26" fillId="0" borderId="10" xfId="53" applyNumberFormat="1" applyFont="1" applyBorder="1" applyAlignment="1">
      <alignment horizontal="left" vertical="center"/>
      <protection/>
    </xf>
    <xf numFmtId="1" fontId="29" fillId="0" borderId="0" xfId="53" applyNumberFormat="1" applyFont="1" applyFill="1" applyAlignment="1">
      <alignment horizontal="center" vertical="center" wrapText="1"/>
      <protection/>
    </xf>
    <xf numFmtId="0" fontId="0" fillId="0" borderId="0" xfId="0" applyFont="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_06_доходы"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71"/>
  <sheetViews>
    <sheetView tabSelected="1" zoomScale="75" zoomScaleNormal="7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8.875" defaultRowHeight="12.75" outlineLevelRow="1" outlineLevelCol="1"/>
  <cols>
    <col min="1" max="1" width="22.125" style="1" customWidth="1"/>
    <col min="2" max="2" width="48.125" style="2" customWidth="1"/>
    <col min="3" max="3" width="15.25390625" style="6" hidden="1" customWidth="1" outlineLevel="1"/>
    <col min="4" max="4" width="14.00390625" style="5" hidden="1" customWidth="1" outlineLevel="1"/>
    <col min="5" max="5" width="14.75390625" style="8" hidden="1" customWidth="1" outlineLevel="1" collapsed="1"/>
    <col min="6" max="6" width="14.75390625" style="5" hidden="1" customWidth="1" outlineLevel="1"/>
    <col min="7" max="7" width="13.25390625" style="8" hidden="1" customWidth="1" outlineLevel="1"/>
    <col min="8" max="8" width="4.25390625" style="5" hidden="1" customWidth="1" outlineLevel="1"/>
    <col min="9" max="9" width="13.75390625" style="8" hidden="1" customWidth="1" outlineLevel="1"/>
    <col min="10" max="10" width="12.25390625" style="12" hidden="1" customWidth="1" outlineLevel="1"/>
    <col min="11" max="11" width="13.25390625" style="12" hidden="1" customWidth="1" outlineLevel="1" collapsed="1"/>
    <col min="12" max="12" width="12.25390625" style="12" hidden="1" customWidth="1" outlineLevel="1"/>
    <col min="13" max="13" width="13.25390625" style="12" customWidth="1" collapsed="1"/>
    <col min="14" max="14" width="12.25390625" style="12" customWidth="1"/>
    <col min="15" max="15" width="13.25390625" style="12" customWidth="1"/>
    <col min="16" max="21" width="8.875" style="12" customWidth="1"/>
    <col min="22" max="22" width="10.375" style="12" bestFit="1" customWidth="1"/>
    <col min="23" max="16384" width="8.875" style="12" customWidth="1"/>
  </cols>
  <sheetData>
    <row r="1" spans="1:15" ht="48" customHeight="1">
      <c r="A1" s="50"/>
      <c r="B1" s="20"/>
      <c r="C1" s="20"/>
      <c r="D1" s="20"/>
      <c r="E1" s="20"/>
      <c r="F1" s="20"/>
      <c r="H1" s="20"/>
      <c r="I1" s="20"/>
      <c r="J1" s="20"/>
      <c r="K1" s="20"/>
      <c r="L1" s="20"/>
      <c r="M1" s="51" t="s">
        <v>380</v>
      </c>
      <c r="N1" s="51"/>
      <c r="O1" s="51"/>
    </row>
    <row r="2" spans="1:9" ht="57" customHeight="1">
      <c r="A2" s="9"/>
      <c r="B2" s="55" t="s">
        <v>314</v>
      </c>
      <c r="C2" s="56"/>
      <c r="D2" s="56"/>
      <c r="E2" s="10"/>
      <c r="F2" s="10"/>
      <c r="G2" s="10"/>
      <c r="H2" s="10"/>
      <c r="I2" s="10"/>
    </row>
    <row r="3" spans="1:15" ht="15.75" customHeight="1">
      <c r="A3" s="33"/>
      <c r="B3" s="34"/>
      <c r="D3" s="11"/>
      <c r="E3" s="4"/>
      <c r="F3" s="11"/>
      <c r="G3" s="4"/>
      <c r="H3" s="11"/>
      <c r="K3" s="30"/>
      <c r="M3" s="30"/>
      <c r="O3" s="30" t="s">
        <v>213</v>
      </c>
    </row>
    <row r="4" spans="1:18" s="32" customFormat="1" ht="60" customHeight="1">
      <c r="A4" s="21" t="s">
        <v>279</v>
      </c>
      <c r="B4" s="22" t="s">
        <v>280</v>
      </c>
      <c r="C4" s="23" t="s">
        <v>214</v>
      </c>
      <c r="D4" s="23" t="s">
        <v>215</v>
      </c>
      <c r="E4" s="23" t="s">
        <v>214</v>
      </c>
      <c r="F4" s="23" t="s">
        <v>215</v>
      </c>
      <c r="G4" s="23" t="s">
        <v>214</v>
      </c>
      <c r="H4" s="23" t="s">
        <v>215</v>
      </c>
      <c r="I4" s="23" t="s">
        <v>214</v>
      </c>
      <c r="J4" s="23" t="s">
        <v>215</v>
      </c>
      <c r="K4" s="23" t="s">
        <v>214</v>
      </c>
      <c r="L4" s="23" t="s">
        <v>215</v>
      </c>
      <c r="M4" s="23" t="s">
        <v>214</v>
      </c>
      <c r="N4" s="23" t="s">
        <v>215</v>
      </c>
      <c r="O4" s="23" t="s">
        <v>216</v>
      </c>
      <c r="P4" s="47"/>
      <c r="Q4" s="20"/>
      <c r="R4" s="20"/>
    </row>
    <row r="5" spans="1:15" s="32" customFormat="1" ht="19.5" customHeight="1">
      <c r="A5" s="21">
        <v>1</v>
      </c>
      <c r="B5" s="21">
        <v>2</v>
      </c>
      <c r="C5" s="31">
        <v>3</v>
      </c>
      <c r="D5" s="31">
        <v>4</v>
      </c>
      <c r="E5" s="31">
        <v>3</v>
      </c>
      <c r="F5" s="31">
        <v>4</v>
      </c>
      <c r="G5" s="31">
        <v>3</v>
      </c>
      <c r="H5" s="31">
        <v>4</v>
      </c>
      <c r="I5" s="31">
        <v>3</v>
      </c>
      <c r="J5" s="31">
        <v>4</v>
      </c>
      <c r="K5" s="31">
        <v>3</v>
      </c>
      <c r="L5" s="31">
        <v>4</v>
      </c>
      <c r="M5" s="31">
        <v>3</v>
      </c>
      <c r="N5" s="31">
        <v>4</v>
      </c>
      <c r="O5" s="31">
        <v>5</v>
      </c>
    </row>
    <row r="6" spans="1:15" s="3" customFormat="1" ht="27" customHeight="1">
      <c r="A6" s="24"/>
      <c r="B6" s="37" t="s">
        <v>186</v>
      </c>
      <c r="C6" s="17">
        <f aca="true" t="shared" si="0" ref="C6:I6">C7+C30</f>
        <v>866361.3899999999</v>
      </c>
      <c r="D6" s="17">
        <f t="shared" si="0"/>
        <v>29621.5</v>
      </c>
      <c r="E6" s="17">
        <f t="shared" si="0"/>
        <v>895982.8899999999</v>
      </c>
      <c r="F6" s="17">
        <f t="shared" si="0"/>
        <v>-12135.179999999998</v>
      </c>
      <c r="G6" s="17">
        <f t="shared" si="0"/>
        <v>883847.71</v>
      </c>
      <c r="H6" s="17">
        <f t="shared" si="0"/>
        <v>1449.4300000000003</v>
      </c>
      <c r="I6" s="17">
        <f t="shared" si="0"/>
        <v>885297.1399999999</v>
      </c>
      <c r="J6" s="17">
        <f aca="true" t="shared" si="1" ref="J6:O6">J7+J30</f>
        <v>2158.66</v>
      </c>
      <c r="K6" s="17">
        <f t="shared" si="1"/>
        <v>887455.7999999998</v>
      </c>
      <c r="L6" s="17">
        <f t="shared" si="1"/>
        <v>27158.980000000003</v>
      </c>
      <c r="M6" s="17">
        <f t="shared" si="1"/>
        <v>914614.7799999999</v>
      </c>
      <c r="N6" s="17">
        <f t="shared" si="1"/>
        <v>5082.525</v>
      </c>
      <c r="O6" s="17">
        <f t="shared" si="1"/>
        <v>919697.3049999999</v>
      </c>
    </row>
    <row r="7" spans="1:15" ht="23.25" customHeight="1">
      <c r="A7" s="25"/>
      <c r="B7" s="37" t="s">
        <v>40</v>
      </c>
      <c r="C7" s="15">
        <f aca="true" t="shared" si="2" ref="C7:I7">C8+C13+C16+C20+C22+C26</f>
        <v>646178.24</v>
      </c>
      <c r="D7" s="15">
        <f t="shared" si="2"/>
        <v>20023.3</v>
      </c>
      <c r="E7" s="15">
        <f t="shared" si="2"/>
        <v>666201.5399999999</v>
      </c>
      <c r="F7" s="15">
        <f t="shared" si="2"/>
        <v>0</v>
      </c>
      <c r="G7" s="15">
        <f t="shared" si="2"/>
        <v>666201.5399999999</v>
      </c>
      <c r="H7" s="15">
        <f t="shared" si="2"/>
        <v>0</v>
      </c>
      <c r="I7" s="15">
        <f t="shared" si="2"/>
        <v>666201.5399999999</v>
      </c>
      <c r="J7" s="15">
        <f aca="true" t="shared" si="3" ref="J7:O7">J8+J13+J16+J20+J22+J26</f>
        <v>0</v>
      </c>
      <c r="K7" s="15">
        <f t="shared" si="3"/>
        <v>666201.5399999999</v>
      </c>
      <c r="L7" s="15">
        <f t="shared" si="3"/>
        <v>0</v>
      </c>
      <c r="M7" s="15">
        <f t="shared" si="3"/>
        <v>666201.5399999999</v>
      </c>
      <c r="N7" s="15">
        <f t="shared" si="3"/>
        <v>-3900</v>
      </c>
      <c r="O7" s="15">
        <f t="shared" si="3"/>
        <v>662301.5399999999</v>
      </c>
    </row>
    <row r="8" spans="1:15" ht="23.25" customHeight="1">
      <c r="A8" s="26" t="s">
        <v>41</v>
      </c>
      <c r="B8" s="38" t="s">
        <v>42</v>
      </c>
      <c r="C8" s="15">
        <f aca="true" t="shared" si="4" ref="C8:I8">C9+C10+C11+C12</f>
        <v>547130.94</v>
      </c>
      <c r="D8" s="15">
        <f t="shared" si="4"/>
        <v>0</v>
      </c>
      <c r="E8" s="15">
        <f t="shared" si="4"/>
        <v>547130.94</v>
      </c>
      <c r="F8" s="15">
        <f t="shared" si="4"/>
        <v>0</v>
      </c>
      <c r="G8" s="15">
        <f t="shared" si="4"/>
        <v>547130.94</v>
      </c>
      <c r="H8" s="15">
        <f t="shared" si="4"/>
        <v>0</v>
      </c>
      <c r="I8" s="15">
        <f t="shared" si="4"/>
        <v>547130.94</v>
      </c>
      <c r="J8" s="15">
        <f aca="true" t="shared" si="5" ref="J8:O8">J9+J10+J11+J12</f>
        <v>0</v>
      </c>
      <c r="K8" s="15">
        <f t="shared" si="5"/>
        <v>547130.94</v>
      </c>
      <c r="L8" s="15">
        <f t="shared" si="5"/>
        <v>0</v>
      </c>
      <c r="M8" s="15">
        <f t="shared" si="5"/>
        <v>547130.94</v>
      </c>
      <c r="N8" s="15">
        <f t="shared" si="5"/>
        <v>0</v>
      </c>
      <c r="O8" s="15">
        <f t="shared" si="5"/>
        <v>547130.94</v>
      </c>
    </row>
    <row r="9" spans="1:15" ht="84" customHeight="1">
      <c r="A9" s="26" t="s">
        <v>43</v>
      </c>
      <c r="B9" s="39" t="s">
        <v>328</v>
      </c>
      <c r="C9" s="15">
        <v>1022.48</v>
      </c>
      <c r="D9" s="16"/>
      <c r="E9" s="17">
        <v>1022.48</v>
      </c>
      <c r="F9" s="16"/>
      <c r="G9" s="17">
        <f>E9+F9</f>
        <v>1022.48</v>
      </c>
      <c r="H9" s="16"/>
      <c r="I9" s="17">
        <f>G9+H9</f>
        <v>1022.48</v>
      </c>
      <c r="J9" s="16"/>
      <c r="K9" s="17">
        <f>I9+J9</f>
        <v>1022.48</v>
      </c>
      <c r="L9" s="16"/>
      <c r="M9" s="17">
        <f>K9+L9</f>
        <v>1022.48</v>
      </c>
      <c r="N9" s="16"/>
      <c r="O9" s="17">
        <f>M9+N9</f>
        <v>1022.48</v>
      </c>
    </row>
    <row r="10" spans="1:15" ht="138" customHeight="1">
      <c r="A10" s="26" t="s">
        <v>44</v>
      </c>
      <c r="B10" s="39" t="s">
        <v>72</v>
      </c>
      <c r="C10" s="15">
        <v>542487</v>
      </c>
      <c r="D10" s="16"/>
      <c r="E10" s="17">
        <v>542487</v>
      </c>
      <c r="F10" s="16"/>
      <c r="G10" s="17">
        <f>E10+F10</f>
        <v>542487</v>
      </c>
      <c r="H10" s="16"/>
      <c r="I10" s="17">
        <f>G10+H10</f>
        <v>542487</v>
      </c>
      <c r="J10" s="16"/>
      <c r="K10" s="17">
        <f>I10+J10</f>
        <v>542487</v>
      </c>
      <c r="L10" s="16"/>
      <c r="M10" s="17">
        <f>K10+L10</f>
        <v>542487</v>
      </c>
      <c r="N10" s="16"/>
      <c r="O10" s="17">
        <f>M10+N10</f>
        <v>542487</v>
      </c>
    </row>
    <row r="11" spans="1:15" ht="139.5" customHeight="1">
      <c r="A11" s="26" t="s">
        <v>45</v>
      </c>
      <c r="B11" s="39" t="s">
        <v>71</v>
      </c>
      <c r="C11" s="15">
        <v>3004.6</v>
      </c>
      <c r="D11" s="16"/>
      <c r="E11" s="17">
        <v>3004.6</v>
      </c>
      <c r="F11" s="16"/>
      <c r="G11" s="17">
        <f>E11+F11</f>
        <v>3004.6</v>
      </c>
      <c r="H11" s="16"/>
      <c r="I11" s="17">
        <f>G11+H11</f>
        <v>3004.6</v>
      </c>
      <c r="J11" s="16"/>
      <c r="K11" s="17">
        <f>I11+J11</f>
        <v>3004.6</v>
      </c>
      <c r="L11" s="16"/>
      <c r="M11" s="17">
        <f>K11+L11</f>
        <v>3004.6</v>
      </c>
      <c r="N11" s="16"/>
      <c r="O11" s="17">
        <f>M11+N11</f>
        <v>3004.6</v>
      </c>
    </row>
    <row r="12" spans="1:15" ht="128.25" customHeight="1">
      <c r="A12" s="26" t="s">
        <v>46</v>
      </c>
      <c r="B12" s="39" t="s">
        <v>149</v>
      </c>
      <c r="C12" s="15">
        <v>616.86</v>
      </c>
      <c r="D12" s="16"/>
      <c r="E12" s="17">
        <v>616.86</v>
      </c>
      <c r="F12" s="16"/>
      <c r="G12" s="17">
        <f>E12+F12</f>
        <v>616.86</v>
      </c>
      <c r="H12" s="16"/>
      <c r="I12" s="17">
        <f>G12+H12</f>
        <v>616.86</v>
      </c>
      <c r="J12" s="16"/>
      <c r="K12" s="17">
        <f>I12+J12</f>
        <v>616.86</v>
      </c>
      <c r="L12" s="16"/>
      <c r="M12" s="17">
        <f>K12+L12</f>
        <v>616.86</v>
      </c>
      <c r="N12" s="16"/>
      <c r="O12" s="17">
        <f>M12+N12</f>
        <v>616.86</v>
      </c>
    </row>
    <row r="13" spans="1:15" ht="24" customHeight="1">
      <c r="A13" s="26" t="s">
        <v>47</v>
      </c>
      <c r="B13" s="38" t="s">
        <v>48</v>
      </c>
      <c r="C13" s="15">
        <f aca="true" t="shared" si="6" ref="C13:I13">C14+C15</f>
        <v>40805</v>
      </c>
      <c r="D13" s="15">
        <f t="shared" si="6"/>
        <v>0</v>
      </c>
      <c r="E13" s="15">
        <f t="shared" si="6"/>
        <v>40805</v>
      </c>
      <c r="F13" s="15">
        <f t="shared" si="6"/>
        <v>0</v>
      </c>
      <c r="G13" s="15">
        <f t="shared" si="6"/>
        <v>40805</v>
      </c>
      <c r="H13" s="15">
        <f t="shared" si="6"/>
        <v>0</v>
      </c>
      <c r="I13" s="15">
        <f t="shared" si="6"/>
        <v>40805</v>
      </c>
      <c r="J13" s="15">
        <f aca="true" t="shared" si="7" ref="J13:O13">J14+J15</f>
        <v>0</v>
      </c>
      <c r="K13" s="15">
        <f t="shared" si="7"/>
        <v>40805</v>
      </c>
      <c r="L13" s="15">
        <f t="shared" si="7"/>
        <v>0</v>
      </c>
      <c r="M13" s="15">
        <f t="shared" si="7"/>
        <v>40805</v>
      </c>
      <c r="N13" s="15">
        <f t="shared" si="7"/>
        <v>2900</v>
      </c>
      <c r="O13" s="15">
        <f t="shared" si="7"/>
        <v>43705</v>
      </c>
    </row>
    <row r="14" spans="1:15" ht="33" customHeight="1">
      <c r="A14" s="26" t="s">
        <v>49</v>
      </c>
      <c r="B14" s="38" t="s">
        <v>50</v>
      </c>
      <c r="C14" s="15">
        <v>40792</v>
      </c>
      <c r="D14" s="17"/>
      <c r="E14" s="17">
        <v>40792</v>
      </c>
      <c r="F14" s="17"/>
      <c r="G14" s="17">
        <f>E14+F14</f>
        <v>40792</v>
      </c>
      <c r="H14" s="17"/>
      <c r="I14" s="17">
        <f>G14+H14</f>
        <v>40792</v>
      </c>
      <c r="J14" s="17"/>
      <c r="K14" s="17">
        <f>I14+J14</f>
        <v>40792</v>
      </c>
      <c r="L14" s="17"/>
      <c r="M14" s="17">
        <f>K14+L14</f>
        <v>40792</v>
      </c>
      <c r="N14" s="17">
        <v>2900</v>
      </c>
      <c r="O14" s="17">
        <f>M14+N14</f>
        <v>43692</v>
      </c>
    </row>
    <row r="15" spans="1:15" ht="23.25" customHeight="1">
      <c r="A15" s="26" t="s">
        <v>150</v>
      </c>
      <c r="B15" s="38" t="s">
        <v>151</v>
      </c>
      <c r="C15" s="15">
        <v>13</v>
      </c>
      <c r="D15" s="17"/>
      <c r="E15" s="17">
        <v>13</v>
      </c>
      <c r="F15" s="17"/>
      <c r="G15" s="17">
        <f>E15+F15</f>
        <v>13</v>
      </c>
      <c r="H15" s="17"/>
      <c r="I15" s="17">
        <f>G15+H15</f>
        <v>13</v>
      </c>
      <c r="J15" s="17"/>
      <c r="K15" s="17">
        <f>I15+J15</f>
        <v>13</v>
      </c>
      <c r="L15" s="17"/>
      <c r="M15" s="17">
        <f>K15+L15</f>
        <v>13</v>
      </c>
      <c r="N15" s="17"/>
      <c r="O15" s="17">
        <f>M15+N15</f>
        <v>13</v>
      </c>
    </row>
    <row r="16" spans="1:15" ht="24" customHeight="1">
      <c r="A16" s="26" t="s">
        <v>51</v>
      </c>
      <c r="B16" s="38" t="s">
        <v>52</v>
      </c>
      <c r="C16" s="15">
        <f aca="true" t="shared" si="8" ref="C16:I16">C17+C18+C19</f>
        <v>46833</v>
      </c>
      <c r="D16" s="15">
        <f t="shared" si="8"/>
        <v>0</v>
      </c>
      <c r="E16" s="15">
        <f t="shared" si="8"/>
        <v>46833</v>
      </c>
      <c r="F16" s="15">
        <f t="shared" si="8"/>
        <v>0</v>
      </c>
      <c r="G16" s="15">
        <f t="shared" si="8"/>
        <v>46833</v>
      </c>
      <c r="H16" s="15">
        <f t="shared" si="8"/>
        <v>0</v>
      </c>
      <c r="I16" s="15">
        <f t="shared" si="8"/>
        <v>46833</v>
      </c>
      <c r="J16" s="15">
        <f aca="true" t="shared" si="9" ref="J16:O16">J17+J18+J19</f>
        <v>0</v>
      </c>
      <c r="K16" s="15">
        <f t="shared" si="9"/>
        <v>46833</v>
      </c>
      <c r="L16" s="15">
        <f t="shared" si="9"/>
        <v>0</v>
      </c>
      <c r="M16" s="15">
        <f t="shared" si="9"/>
        <v>46833</v>
      </c>
      <c r="N16" s="15">
        <f t="shared" si="9"/>
        <v>-4300</v>
      </c>
      <c r="O16" s="15">
        <f t="shared" si="9"/>
        <v>42533</v>
      </c>
    </row>
    <row r="17" spans="1:15" ht="24" customHeight="1">
      <c r="A17" s="26" t="s">
        <v>53</v>
      </c>
      <c r="B17" s="38" t="s">
        <v>54</v>
      </c>
      <c r="C17" s="15">
        <v>8700</v>
      </c>
      <c r="D17" s="17"/>
      <c r="E17" s="17">
        <v>8700</v>
      </c>
      <c r="F17" s="17"/>
      <c r="G17" s="17">
        <f>E17+F17</f>
        <v>8700</v>
      </c>
      <c r="H17" s="17"/>
      <c r="I17" s="17">
        <f>G17+H17</f>
        <v>8700</v>
      </c>
      <c r="J17" s="17"/>
      <c r="K17" s="17">
        <f>I17+J17</f>
        <v>8700</v>
      </c>
      <c r="L17" s="17"/>
      <c r="M17" s="17">
        <f>K17+L17</f>
        <v>8700</v>
      </c>
      <c r="N17" s="17">
        <v>-1100</v>
      </c>
      <c r="O17" s="17">
        <f>M17+N17</f>
        <v>7600</v>
      </c>
    </row>
    <row r="18" spans="1:22" ht="98.25" customHeight="1">
      <c r="A18" s="26" t="s">
        <v>55</v>
      </c>
      <c r="B18" s="38" t="s">
        <v>329</v>
      </c>
      <c r="C18" s="15">
        <v>1800</v>
      </c>
      <c r="D18" s="17"/>
      <c r="E18" s="17">
        <v>1800</v>
      </c>
      <c r="F18" s="17"/>
      <c r="G18" s="17">
        <f>E18+F18</f>
        <v>1800</v>
      </c>
      <c r="H18" s="17"/>
      <c r="I18" s="17">
        <f>G18+H18</f>
        <v>1800</v>
      </c>
      <c r="J18" s="17"/>
      <c r="K18" s="17">
        <f>I18+J18</f>
        <v>1800</v>
      </c>
      <c r="L18" s="17"/>
      <c r="M18" s="17">
        <f>K18+L18</f>
        <v>1800</v>
      </c>
      <c r="N18" s="15"/>
      <c r="O18" s="17">
        <f>M18+N18</f>
        <v>1800</v>
      </c>
      <c r="V18" s="49"/>
    </row>
    <row r="19" spans="1:22" ht="100.5" customHeight="1">
      <c r="A19" s="26" t="s">
        <v>56</v>
      </c>
      <c r="B19" s="38" t="s">
        <v>330</v>
      </c>
      <c r="C19" s="15">
        <v>36333</v>
      </c>
      <c r="D19" s="17"/>
      <c r="E19" s="17">
        <v>36333</v>
      </c>
      <c r="F19" s="17"/>
      <c r="G19" s="17">
        <f>E19+F19</f>
        <v>36333</v>
      </c>
      <c r="H19" s="17"/>
      <c r="I19" s="17">
        <f>G19+H19</f>
        <v>36333</v>
      </c>
      <c r="J19" s="17"/>
      <c r="K19" s="17">
        <f>I19+J19</f>
        <v>36333</v>
      </c>
      <c r="L19" s="17"/>
      <c r="M19" s="17">
        <f>K19+L19</f>
        <v>36333</v>
      </c>
      <c r="N19" s="17">
        <v>-3200</v>
      </c>
      <c r="O19" s="17">
        <f>M19+N19</f>
        <v>33133</v>
      </c>
      <c r="T19" s="20"/>
      <c r="U19" s="20"/>
      <c r="V19" s="20"/>
    </row>
    <row r="20" spans="1:15" ht="33" customHeight="1">
      <c r="A20" s="26" t="s">
        <v>57</v>
      </c>
      <c r="B20" s="38" t="s">
        <v>58</v>
      </c>
      <c r="C20" s="15">
        <f aca="true" t="shared" si="10" ref="C20:O20">C21</f>
        <v>33</v>
      </c>
      <c r="D20" s="15">
        <f t="shared" si="10"/>
        <v>0</v>
      </c>
      <c r="E20" s="15">
        <f t="shared" si="10"/>
        <v>33</v>
      </c>
      <c r="F20" s="15">
        <f t="shared" si="10"/>
        <v>0</v>
      </c>
      <c r="G20" s="15">
        <f t="shared" si="10"/>
        <v>33</v>
      </c>
      <c r="H20" s="15">
        <f t="shared" si="10"/>
        <v>0</v>
      </c>
      <c r="I20" s="15">
        <f t="shared" si="10"/>
        <v>33</v>
      </c>
      <c r="J20" s="15">
        <f t="shared" si="10"/>
        <v>0</v>
      </c>
      <c r="K20" s="15">
        <f t="shared" si="10"/>
        <v>33</v>
      </c>
      <c r="L20" s="15">
        <f t="shared" si="10"/>
        <v>0</v>
      </c>
      <c r="M20" s="15">
        <f t="shared" si="10"/>
        <v>33</v>
      </c>
      <c r="N20" s="15">
        <f t="shared" si="10"/>
        <v>0</v>
      </c>
      <c r="O20" s="15">
        <f t="shared" si="10"/>
        <v>33</v>
      </c>
    </row>
    <row r="21" spans="1:15" ht="32.25" customHeight="1">
      <c r="A21" s="26" t="s">
        <v>59</v>
      </c>
      <c r="B21" s="38" t="s">
        <v>60</v>
      </c>
      <c r="C21" s="15">
        <v>33</v>
      </c>
      <c r="D21" s="18"/>
      <c r="E21" s="17">
        <v>33</v>
      </c>
      <c r="F21" s="18"/>
      <c r="G21" s="17">
        <f>E21+F21</f>
        <v>33</v>
      </c>
      <c r="H21" s="18"/>
      <c r="I21" s="17">
        <f>G21+H21</f>
        <v>33</v>
      </c>
      <c r="J21" s="18"/>
      <c r="K21" s="17">
        <f>I21+J21</f>
        <v>33</v>
      </c>
      <c r="L21" s="18"/>
      <c r="M21" s="17">
        <f>K21+L21</f>
        <v>33</v>
      </c>
      <c r="N21" s="18"/>
      <c r="O21" s="17">
        <f>M21+N21</f>
        <v>33</v>
      </c>
    </row>
    <row r="22" spans="1:15" ht="23.25" customHeight="1">
      <c r="A22" s="26" t="s">
        <v>61</v>
      </c>
      <c r="B22" s="38" t="s">
        <v>62</v>
      </c>
      <c r="C22" s="15">
        <f aca="true" t="shared" si="11" ref="C22:I22">SUM(C23:C25)</f>
        <v>11271.3</v>
      </c>
      <c r="D22" s="15">
        <f t="shared" si="11"/>
        <v>20023.3</v>
      </c>
      <c r="E22" s="15">
        <f t="shared" si="11"/>
        <v>31294.600000000002</v>
      </c>
      <c r="F22" s="15">
        <f t="shared" si="11"/>
        <v>0</v>
      </c>
      <c r="G22" s="15">
        <f t="shared" si="11"/>
        <v>31294.600000000002</v>
      </c>
      <c r="H22" s="15">
        <f t="shared" si="11"/>
        <v>0</v>
      </c>
      <c r="I22" s="15">
        <f t="shared" si="11"/>
        <v>31294.600000000002</v>
      </c>
      <c r="J22" s="15">
        <f aca="true" t="shared" si="12" ref="J22:O22">SUM(J23:J25)</f>
        <v>0</v>
      </c>
      <c r="K22" s="15">
        <f t="shared" si="12"/>
        <v>31294.600000000002</v>
      </c>
      <c r="L22" s="15">
        <f t="shared" si="12"/>
        <v>0</v>
      </c>
      <c r="M22" s="15">
        <f t="shared" si="12"/>
        <v>31294.600000000002</v>
      </c>
      <c r="N22" s="15">
        <f t="shared" si="12"/>
        <v>-2500</v>
      </c>
      <c r="O22" s="15">
        <f t="shared" si="12"/>
        <v>28794.600000000002</v>
      </c>
    </row>
    <row r="23" spans="1:15" ht="97.5" customHeight="1">
      <c r="A23" s="26" t="s">
        <v>63</v>
      </c>
      <c r="B23" s="38" t="s">
        <v>64</v>
      </c>
      <c r="C23" s="15">
        <v>3970.2</v>
      </c>
      <c r="D23" s="17">
        <v>3600</v>
      </c>
      <c r="E23" s="17">
        <v>7570.2</v>
      </c>
      <c r="F23" s="17"/>
      <c r="G23" s="17">
        <f>E23+F23</f>
        <v>7570.2</v>
      </c>
      <c r="H23" s="17"/>
      <c r="I23" s="17">
        <f>G23+H23</f>
        <v>7570.2</v>
      </c>
      <c r="J23" s="17"/>
      <c r="K23" s="17">
        <f>I23+J23</f>
        <v>7570.2</v>
      </c>
      <c r="L23" s="17"/>
      <c r="M23" s="17">
        <f>K23+L23</f>
        <v>7570.2</v>
      </c>
      <c r="N23" s="17">
        <v>-2500</v>
      </c>
      <c r="O23" s="17">
        <f>M23+N23</f>
        <v>5070.2</v>
      </c>
    </row>
    <row r="24" spans="1:15" ht="114.75" customHeight="1">
      <c r="A24" s="26" t="s">
        <v>65</v>
      </c>
      <c r="B24" s="38" t="s">
        <v>35</v>
      </c>
      <c r="C24" s="15">
        <v>7154.6</v>
      </c>
      <c r="D24" s="17">
        <v>16273.3</v>
      </c>
      <c r="E24" s="17">
        <v>23427.9</v>
      </c>
      <c r="F24" s="17"/>
      <c r="G24" s="17">
        <f>E24+F24</f>
        <v>23427.9</v>
      </c>
      <c r="H24" s="17"/>
      <c r="I24" s="17">
        <f>G24+H24</f>
        <v>23427.9</v>
      </c>
      <c r="J24" s="17"/>
      <c r="K24" s="17">
        <f>I24+J24</f>
        <v>23427.9</v>
      </c>
      <c r="L24" s="17"/>
      <c r="M24" s="17">
        <f>K24+L24</f>
        <v>23427.9</v>
      </c>
      <c r="N24" s="17"/>
      <c r="O24" s="17">
        <f>M24+N24</f>
        <v>23427.9</v>
      </c>
    </row>
    <row r="25" spans="1:15" ht="116.25" customHeight="1">
      <c r="A25" s="26" t="s">
        <v>135</v>
      </c>
      <c r="B25" s="38" t="s">
        <v>35</v>
      </c>
      <c r="C25" s="15">
        <v>146.5</v>
      </c>
      <c r="D25" s="17">
        <v>150</v>
      </c>
      <c r="E25" s="17">
        <v>296.5</v>
      </c>
      <c r="F25" s="17"/>
      <c r="G25" s="17">
        <f>E25+F25</f>
        <v>296.5</v>
      </c>
      <c r="H25" s="17"/>
      <c r="I25" s="17">
        <f>G25+H25</f>
        <v>296.5</v>
      </c>
      <c r="J25" s="17"/>
      <c r="K25" s="17">
        <f>I25+J25</f>
        <v>296.5</v>
      </c>
      <c r="L25" s="17"/>
      <c r="M25" s="17">
        <f>K25+L25</f>
        <v>296.5</v>
      </c>
      <c r="N25" s="15"/>
      <c r="O25" s="17">
        <f>M25+N25</f>
        <v>296.5</v>
      </c>
    </row>
    <row r="26" spans="1:15" ht="39.75" customHeight="1">
      <c r="A26" s="26" t="s">
        <v>66</v>
      </c>
      <c r="B26" s="38" t="s">
        <v>185</v>
      </c>
      <c r="C26" s="15">
        <f aca="true" t="shared" si="13" ref="C26:I26">SUM(C27:C29)</f>
        <v>105</v>
      </c>
      <c r="D26" s="15">
        <f t="shared" si="13"/>
        <v>0</v>
      </c>
      <c r="E26" s="15">
        <f t="shared" si="13"/>
        <v>105</v>
      </c>
      <c r="F26" s="15">
        <f t="shared" si="13"/>
        <v>0</v>
      </c>
      <c r="G26" s="15">
        <f t="shared" si="13"/>
        <v>105</v>
      </c>
      <c r="H26" s="15">
        <f t="shared" si="13"/>
        <v>0</v>
      </c>
      <c r="I26" s="15">
        <f t="shared" si="13"/>
        <v>105</v>
      </c>
      <c r="J26" s="15">
        <f aca="true" t="shared" si="14" ref="J26:O26">SUM(J27:J29)</f>
        <v>0</v>
      </c>
      <c r="K26" s="15">
        <f t="shared" si="14"/>
        <v>105</v>
      </c>
      <c r="L26" s="15">
        <f t="shared" si="14"/>
        <v>0</v>
      </c>
      <c r="M26" s="15">
        <f t="shared" si="14"/>
        <v>105</v>
      </c>
      <c r="N26" s="15">
        <f t="shared" si="14"/>
        <v>0</v>
      </c>
      <c r="O26" s="15">
        <f t="shared" si="14"/>
        <v>105</v>
      </c>
    </row>
    <row r="27" spans="1:15" ht="33" customHeight="1">
      <c r="A27" s="26" t="s">
        <v>67</v>
      </c>
      <c r="B27" s="38" t="s">
        <v>331</v>
      </c>
      <c r="C27" s="15">
        <v>45</v>
      </c>
      <c r="D27" s="17"/>
      <c r="E27" s="17">
        <v>45</v>
      </c>
      <c r="F27" s="17"/>
      <c r="G27" s="17">
        <f>E27+F27</f>
        <v>45</v>
      </c>
      <c r="H27" s="17"/>
      <c r="I27" s="17">
        <f>G27+H27</f>
        <v>45</v>
      </c>
      <c r="J27" s="17"/>
      <c r="K27" s="17">
        <f>I27+J27</f>
        <v>45</v>
      </c>
      <c r="L27" s="17"/>
      <c r="M27" s="17">
        <f>K27+L27</f>
        <v>45</v>
      </c>
      <c r="N27" s="17"/>
      <c r="O27" s="17">
        <f>M27+N27</f>
        <v>45</v>
      </c>
    </row>
    <row r="28" spans="1:15" ht="65.25" customHeight="1">
      <c r="A28" s="26" t="s">
        <v>68</v>
      </c>
      <c r="B28" s="38" t="s">
        <v>332</v>
      </c>
      <c r="C28" s="15">
        <v>30</v>
      </c>
      <c r="D28" s="17"/>
      <c r="E28" s="17">
        <v>30</v>
      </c>
      <c r="F28" s="17"/>
      <c r="G28" s="17">
        <f>E28+F28</f>
        <v>30</v>
      </c>
      <c r="H28" s="17"/>
      <c r="I28" s="17">
        <f>G28+H28</f>
        <v>30</v>
      </c>
      <c r="J28" s="17"/>
      <c r="K28" s="17">
        <f>I28+J28</f>
        <v>30</v>
      </c>
      <c r="L28" s="17"/>
      <c r="M28" s="17">
        <f>K28+L28</f>
        <v>30</v>
      </c>
      <c r="N28" s="17"/>
      <c r="O28" s="17">
        <f>M28+N28</f>
        <v>30</v>
      </c>
    </row>
    <row r="29" spans="1:15" ht="23.25" customHeight="1">
      <c r="A29" s="26" t="s">
        <v>73</v>
      </c>
      <c r="B29" s="38" t="s">
        <v>74</v>
      </c>
      <c r="C29" s="15">
        <v>30</v>
      </c>
      <c r="D29" s="17"/>
      <c r="E29" s="17">
        <v>30</v>
      </c>
      <c r="F29" s="17"/>
      <c r="G29" s="17">
        <f>E29+F29</f>
        <v>30</v>
      </c>
      <c r="H29" s="17"/>
      <c r="I29" s="17">
        <f>G29+H29</f>
        <v>30</v>
      </c>
      <c r="J29" s="17"/>
      <c r="K29" s="17">
        <f>I29+J29</f>
        <v>30</v>
      </c>
      <c r="L29" s="17"/>
      <c r="M29" s="17">
        <f>K29+L29</f>
        <v>30</v>
      </c>
      <c r="N29" s="17"/>
      <c r="O29" s="17">
        <f>M29+N29</f>
        <v>30</v>
      </c>
    </row>
    <row r="30" spans="1:15" ht="27" customHeight="1">
      <c r="A30" s="27"/>
      <c r="B30" s="37" t="s">
        <v>212</v>
      </c>
      <c r="C30" s="15">
        <f>C31+C42+C75+C79+C109+C44</f>
        <v>220183.14999999997</v>
      </c>
      <c r="D30" s="15">
        <f>D31+D42+D75+D79+D109+D44</f>
        <v>9598.199999999999</v>
      </c>
      <c r="E30" s="15">
        <f>E31+E42+E75+E79+E109+E44</f>
        <v>229781.34999999998</v>
      </c>
      <c r="F30" s="15">
        <f aca="true" t="shared" si="15" ref="F30:M30">F31+F42+F75+F79+F109+F44+F113</f>
        <v>-12135.179999999998</v>
      </c>
      <c r="G30" s="15">
        <f t="shared" si="15"/>
        <v>217646.16999999998</v>
      </c>
      <c r="H30" s="15">
        <f t="shared" si="15"/>
        <v>1449.4300000000003</v>
      </c>
      <c r="I30" s="15">
        <f t="shared" si="15"/>
        <v>219095.59999999998</v>
      </c>
      <c r="J30" s="15">
        <f t="shared" si="15"/>
        <v>2158.66</v>
      </c>
      <c r="K30" s="15">
        <f t="shared" si="15"/>
        <v>221254.25999999995</v>
      </c>
      <c r="L30" s="15">
        <f t="shared" si="15"/>
        <v>27158.980000000003</v>
      </c>
      <c r="M30" s="15">
        <f t="shared" si="15"/>
        <v>248413.23999999996</v>
      </c>
      <c r="N30" s="15">
        <f>N31+N42+N75+N79+N109+N44+N113+N111</f>
        <v>8982.525</v>
      </c>
      <c r="O30" s="17">
        <f>M30+N30</f>
        <v>257395.76499999996</v>
      </c>
    </row>
    <row r="31" spans="1:15" ht="51.75" customHeight="1">
      <c r="A31" s="26" t="s">
        <v>75</v>
      </c>
      <c r="B31" s="37" t="s">
        <v>333</v>
      </c>
      <c r="C31" s="17">
        <f aca="true" t="shared" si="16" ref="C31:I31">C33+C36+C37</f>
        <v>100691.9</v>
      </c>
      <c r="D31" s="17">
        <f t="shared" si="16"/>
        <v>-7801.8</v>
      </c>
      <c r="E31" s="17">
        <f t="shared" si="16"/>
        <v>92890.1</v>
      </c>
      <c r="F31" s="17">
        <f t="shared" si="16"/>
        <v>0</v>
      </c>
      <c r="G31" s="17">
        <f t="shared" si="16"/>
        <v>92890.1</v>
      </c>
      <c r="H31" s="17">
        <f t="shared" si="16"/>
        <v>0</v>
      </c>
      <c r="I31" s="17">
        <f t="shared" si="16"/>
        <v>92890.1</v>
      </c>
      <c r="J31" s="17">
        <f>J33+J36+J37</f>
        <v>0</v>
      </c>
      <c r="K31" s="17">
        <f>K33+K36+K37</f>
        <v>92890.1</v>
      </c>
      <c r="L31" s="17">
        <f>L32+L33+L36+L37</f>
        <v>-130.1199999999999</v>
      </c>
      <c r="M31" s="17">
        <f>M32+M33+M36+M37</f>
        <v>92759.98</v>
      </c>
      <c r="N31" s="17">
        <f>N32+N33+N36+N37</f>
        <v>-3949.7</v>
      </c>
      <c r="O31" s="17">
        <f>M31+N31</f>
        <v>88810.28</v>
      </c>
    </row>
    <row r="32" spans="1:15" ht="72.75" customHeight="1">
      <c r="A32" s="26" t="s">
        <v>347</v>
      </c>
      <c r="B32" s="45" t="s">
        <v>348</v>
      </c>
      <c r="C32" s="17"/>
      <c r="D32" s="17"/>
      <c r="E32" s="17"/>
      <c r="F32" s="17"/>
      <c r="G32" s="17"/>
      <c r="H32" s="17"/>
      <c r="I32" s="17"/>
      <c r="J32" s="17"/>
      <c r="K32" s="17"/>
      <c r="L32" s="17">
        <v>13.58</v>
      </c>
      <c r="M32" s="17">
        <f>L32</f>
        <v>13.58</v>
      </c>
      <c r="N32" s="17"/>
      <c r="O32" s="17">
        <f>N32</f>
        <v>0</v>
      </c>
    </row>
    <row r="33" spans="1:15" ht="24" customHeight="1">
      <c r="A33" s="27"/>
      <c r="B33" s="39" t="s">
        <v>76</v>
      </c>
      <c r="C33" s="15">
        <f aca="true" t="shared" si="17" ref="C33:I33">C34+C35</f>
        <v>25351</v>
      </c>
      <c r="D33" s="15">
        <f t="shared" si="17"/>
        <v>0</v>
      </c>
      <c r="E33" s="15">
        <f t="shared" si="17"/>
        <v>25351</v>
      </c>
      <c r="F33" s="15">
        <f t="shared" si="17"/>
        <v>0</v>
      </c>
      <c r="G33" s="15">
        <f t="shared" si="17"/>
        <v>25351</v>
      </c>
      <c r="H33" s="15">
        <f t="shared" si="17"/>
        <v>0</v>
      </c>
      <c r="I33" s="15">
        <f t="shared" si="17"/>
        <v>25351</v>
      </c>
      <c r="J33" s="15">
        <f aca="true" t="shared" si="18" ref="J33:O33">J34+J35</f>
        <v>0</v>
      </c>
      <c r="K33" s="15">
        <f t="shared" si="18"/>
        <v>25351</v>
      </c>
      <c r="L33" s="15">
        <f t="shared" si="18"/>
        <v>-2596.8999999999996</v>
      </c>
      <c r="M33" s="15">
        <f t="shared" si="18"/>
        <v>22754.1</v>
      </c>
      <c r="N33" s="15">
        <f t="shared" si="18"/>
        <v>-300</v>
      </c>
      <c r="O33" s="15">
        <f t="shared" si="18"/>
        <v>22454.1</v>
      </c>
    </row>
    <row r="34" spans="1:15" ht="114.75" customHeight="1">
      <c r="A34" s="26" t="s">
        <v>188</v>
      </c>
      <c r="B34" s="39" t="s">
        <v>83</v>
      </c>
      <c r="C34" s="15">
        <v>18050</v>
      </c>
      <c r="D34" s="16"/>
      <c r="E34" s="17">
        <v>18050</v>
      </c>
      <c r="F34" s="16"/>
      <c r="G34" s="17">
        <f>E34+F34</f>
        <v>18050</v>
      </c>
      <c r="H34" s="16"/>
      <c r="I34" s="17">
        <f>G34+H34</f>
        <v>18050</v>
      </c>
      <c r="J34" s="16"/>
      <c r="K34" s="17">
        <f>I34+J34</f>
        <v>18050</v>
      </c>
      <c r="L34" s="16">
        <v>-5146.9</v>
      </c>
      <c r="M34" s="17">
        <f>K34+L34</f>
        <v>12903.1</v>
      </c>
      <c r="N34" s="14">
        <v>-500</v>
      </c>
      <c r="O34" s="17">
        <f>M34+N34</f>
        <v>12403.1</v>
      </c>
    </row>
    <row r="35" spans="1:15" ht="105" customHeight="1">
      <c r="A35" s="26" t="s">
        <v>189</v>
      </c>
      <c r="B35" s="39" t="s">
        <v>77</v>
      </c>
      <c r="C35" s="15">
        <v>7301</v>
      </c>
      <c r="D35" s="16"/>
      <c r="E35" s="17">
        <v>7301</v>
      </c>
      <c r="F35" s="16"/>
      <c r="G35" s="17">
        <f>E35+F35</f>
        <v>7301</v>
      </c>
      <c r="H35" s="16"/>
      <c r="I35" s="17">
        <f>G35+H35</f>
        <v>7301</v>
      </c>
      <c r="J35" s="16"/>
      <c r="K35" s="17">
        <f>I35+J35</f>
        <v>7301</v>
      </c>
      <c r="L35" s="16">
        <v>2550</v>
      </c>
      <c r="M35" s="17">
        <f>K35+L35</f>
        <v>9851</v>
      </c>
      <c r="N35" s="14">
        <v>200</v>
      </c>
      <c r="O35" s="17">
        <f>M35+N35</f>
        <v>10051</v>
      </c>
    </row>
    <row r="36" spans="1:15" ht="81" customHeight="1">
      <c r="A36" s="26" t="s">
        <v>190</v>
      </c>
      <c r="B36" s="39" t="s">
        <v>78</v>
      </c>
      <c r="C36" s="15">
        <v>1080</v>
      </c>
      <c r="D36" s="16"/>
      <c r="E36" s="17">
        <v>1080</v>
      </c>
      <c r="F36" s="16"/>
      <c r="G36" s="17">
        <f>E36+F36</f>
        <v>1080</v>
      </c>
      <c r="H36" s="16"/>
      <c r="I36" s="17">
        <f>G36+H36</f>
        <v>1080</v>
      </c>
      <c r="J36" s="16"/>
      <c r="K36" s="17">
        <f>I36+J36</f>
        <v>1080</v>
      </c>
      <c r="L36" s="16">
        <v>-356.2</v>
      </c>
      <c r="M36" s="17">
        <f>K36+L36</f>
        <v>723.8</v>
      </c>
      <c r="N36" s="14">
        <v>163.3</v>
      </c>
      <c r="O36" s="17">
        <f>M36+N36</f>
        <v>887.0999999999999</v>
      </c>
    </row>
    <row r="37" spans="1:15" ht="102.75" customHeight="1">
      <c r="A37" s="26" t="s">
        <v>79</v>
      </c>
      <c r="B37" s="39" t="s">
        <v>358</v>
      </c>
      <c r="C37" s="15">
        <f aca="true" t="shared" si="19" ref="C37:I37">C38+C39+C40+C41</f>
        <v>74260.9</v>
      </c>
      <c r="D37" s="15">
        <f t="shared" si="19"/>
        <v>-7801.8</v>
      </c>
      <c r="E37" s="15">
        <f t="shared" si="19"/>
        <v>66459.1</v>
      </c>
      <c r="F37" s="15">
        <f t="shared" si="19"/>
        <v>0</v>
      </c>
      <c r="G37" s="15">
        <f t="shared" si="19"/>
        <v>66459.1</v>
      </c>
      <c r="H37" s="15">
        <f t="shared" si="19"/>
        <v>0</v>
      </c>
      <c r="I37" s="15">
        <f t="shared" si="19"/>
        <v>66459.1</v>
      </c>
      <c r="J37" s="15">
        <f aca="true" t="shared" si="20" ref="J37:O37">J38+J39+J40+J41</f>
        <v>0</v>
      </c>
      <c r="K37" s="15">
        <f t="shared" si="20"/>
        <v>66459.1</v>
      </c>
      <c r="L37" s="15">
        <f t="shared" si="20"/>
        <v>2809.3999999999996</v>
      </c>
      <c r="M37" s="15">
        <f t="shared" si="20"/>
        <v>69268.5</v>
      </c>
      <c r="N37" s="15">
        <f t="shared" si="20"/>
        <v>-3813</v>
      </c>
      <c r="O37" s="15">
        <f t="shared" si="20"/>
        <v>65455.49999999999</v>
      </c>
    </row>
    <row r="38" spans="1:15" ht="57" customHeight="1">
      <c r="A38" s="26" t="s">
        <v>191</v>
      </c>
      <c r="B38" s="39" t="s">
        <v>80</v>
      </c>
      <c r="C38" s="15">
        <v>62173</v>
      </c>
      <c r="D38" s="16">
        <v>-7801.8</v>
      </c>
      <c r="E38" s="17">
        <v>54371.2</v>
      </c>
      <c r="F38" s="16"/>
      <c r="G38" s="17">
        <f>E38+F38</f>
        <v>54371.2</v>
      </c>
      <c r="H38" s="16"/>
      <c r="I38" s="17">
        <f>G38+H38</f>
        <v>54371.2</v>
      </c>
      <c r="J38" s="16"/>
      <c r="K38" s="17">
        <f>I38+J38</f>
        <v>54371.2</v>
      </c>
      <c r="L38" s="16">
        <v>-2189.3</v>
      </c>
      <c r="M38" s="17">
        <f>K38+L38</f>
        <v>52181.899999999994</v>
      </c>
      <c r="N38" s="16"/>
      <c r="O38" s="17">
        <f>M38+N38</f>
        <v>52181.899999999994</v>
      </c>
    </row>
    <row r="39" spans="1:15" ht="55.5" customHeight="1">
      <c r="A39" s="26" t="s">
        <v>81</v>
      </c>
      <c r="B39" s="39" t="s">
        <v>82</v>
      </c>
      <c r="C39" s="15">
        <v>10165.9</v>
      </c>
      <c r="D39" s="16"/>
      <c r="E39" s="17">
        <v>10165.9</v>
      </c>
      <c r="F39" s="16"/>
      <c r="G39" s="17">
        <f>E39+F39</f>
        <v>10165.9</v>
      </c>
      <c r="H39" s="16"/>
      <c r="I39" s="17">
        <f>G39+H39</f>
        <v>10165.9</v>
      </c>
      <c r="J39" s="16"/>
      <c r="K39" s="17">
        <f>I39+J39</f>
        <v>10165.9</v>
      </c>
      <c r="L39" s="16"/>
      <c r="M39" s="17">
        <f>K39+L39</f>
        <v>10165.9</v>
      </c>
      <c r="N39" s="16">
        <v>-2400</v>
      </c>
      <c r="O39" s="17">
        <f>M39+N39</f>
        <v>7765.9</v>
      </c>
    </row>
    <row r="40" spans="1:15" ht="66" customHeight="1">
      <c r="A40" s="26" t="s">
        <v>192</v>
      </c>
      <c r="B40" s="39" t="s">
        <v>86</v>
      </c>
      <c r="C40" s="15">
        <v>1000</v>
      </c>
      <c r="D40" s="16"/>
      <c r="E40" s="17">
        <v>1000</v>
      </c>
      <c r="F40" s="16"/>
      <c r="G40" s="17">
        <f>E40+F40</f>
        <v>1000</v>
      </c>
      <c r="H40" s="16"/>
      <c r="I40" s="17">
        <f>G40+H40</f>
        <v>1000</v>
      </c>
      <c r="J40" s="16"/>
      <c r="K40" s="17">
        <f>I40+J40</f>
        <v>1000</v>
      </c>
      <c r="L40" s="16"/>
      <c r="M40" s="17">
        <f>K40+L40</f>
        <v>1000</v>
      </c>
      <c r="N40" s="16"/>
      <c r="O40" s="17">
        <f>M40+N40</f>
        <v>1000</v>
      </c>
    </row>
    <row r="41" spans="1:15" ht="62.25" customHeight="1">
      <c r="A41" s="26" t="s">
        <v>193</v>
      </c>
      <c r="B41" s="39" t="s">
        <v>152</v>
      </c>
      <c r="C41" s="15">
        <v>922</v>
      </c>
      <c r="D41" s="16"/>
      <c r="E41" s="17">
        <v>922</v>
      </c>
      <c r="F41" s="16"/>
      <c r="G41" s="17">
        <f>E41+F41</f>
        <v>922</v>
      </c>
      <c r="H41" s="16"/>
      <c r="I41" s="17">
        <f>G41+H41</f>
        <v>922</v>
      </c>
      <c r="J41" s="16"/>
      <c r="K41" s="17">
        <f>I41+J41</f>
        <v>922</v>
      </c>
      <c r="L41" s="16">
        <f>4991.2+7.5</f>
        <v>4998.7</v>
      </c>
      <c r="M41" s="17">
        <f>K41+L41</f>
        <v>5920.7</v>
      </c>
      <c r="N41" s="16">
        <v>-1413</v>
      </c>
      <c r="O41" s="17">
        <f>M41+N41</f>
        <v>4507.7</v>
      </c>
    </row>
    <row r="42" spans="1:15" ht="33" customHeight="1">
      <c r="A42" s="26" t="s">
        <v>87</v>
      </c>
      <c r="B42" s="38" t="s">
        <v>88</v>
      </c>
      <c r="C42" s="15">
        <f aca="true" t="shared" si="21" ref="C42:O42">C43</f>
        <v>3592</v>
      </c>
      <c r="D42" s="15">
        <f t="shared" si="21"/>
        <v>3900</v>
      </c>
      <c r="E42" s="15">
        <f t="shared" si="21"/>
        <v>7492</v>
      </c>
      <c r="F42" s="15">
        <f t="shared" si="21"/>
        <v>0</v>
      </c>
      <c r="G42" s="15">
        <f t="shared" si="21"/>
        <v>7492</v>
      </c>
      <c r="H42" s="15">
        <f t="shared" si="21"/>
        <v>0</v>
      </c>
      <c r="I42" s="15">
        <f t="shared" si="21"/>
        <v>7492</v>
      </c>
      <c r="J42" s="15">
        <f t="shared" si="21"/>
        <v>0</v>
      </c>
      <c r="K42" s="15">
        <f t="shared" si="21"/>
        <v>7492</v>
      </c>
      <c r="L42" s="15">
        <f t="shared" si="21"/>
        <v>0</v>
      </c>
      <c r="M42" s="15">
        <f t="shared" si="21"/>
        <v>7492</v>
      </c>
      <c r="N42" s="15">
        <f t="shared" si="21"/>
        <v>97.19</v>
      </c>
      <c r="O42" s="15">
        <f t="shared" si="21"/>
        <v>7589.19</v>
      </c>
    </row>
    <row r="43" spans="1:15" ht="33" customHeight="1">
      <c r="A43" s="26" t="s">
        <v>89</v>
      </c>
      <c r="B43" s="38" t="s">
        <v>334</v>
      </c>
      <c r="C43" s="15">
        <v>3592</v>
      </c>
      <c r="D43" s="17">
        <v>3900</v>
      </c>
      <c r="E43" s="17">
        <v>7492</v>
      </c>
      <c r="F43" s="17"/>
      <c r="G43" s="17">
        <f>E43+F43</f>
        <v>7492</v>
      </c>
      <c r="H43" s="17"/>
      <c r="I43" s="17">
        <f>G43+H43</f>
        <v>7492</v>
      </c>
      <c r="J43" s="17"/>
      <c r="K43" s="17">
        <f>I43+J43</f>
        <v>7492</v>
      </c>
      <c r="L43" s="17"/>
      <c r="M43" s="17">
        <f>K43+L43</f>
        <v>7492</v>
      </c>
      <c r="N43" s="15">
        <v>97.19</v>
      </c>
      <c r="O43" s="17">
        <f>M43+N43</f>
        <v>7589.19</v>
      </c>
    </row>
    <row r="44" spans="1:15" s="36" customFormat="1" ht="33" customHeight="1">
      <c r="A44" s="29" t="s">
        <v>90</v>
      </c>
      <c r="B44" s="43" t="s">
        <v>335</v>
      </c>
      <c r="C44" s="15">
        <f aca="true" t="shared" si="22" ref="C44:I44">C45+C56</f>
        <v>101267.24999999997</v>
      </c>
      <c r="D44" s="15">
        <f t="shared" si="22"/>
        <v>-1758.3999999999999</v>
      </c>
      <c r="E44" s="15">
        <f t="shared" si="22"/>
        <v>99508.84999999998</v>
      </c>
      <c r="F44" s="15">
        <f t="shared" si="22"/>
        <v>1176.2</v>
      </c>
      <c r="G44" s="15">
        <f t="shared" si="22"/>
        <v>100685.04999999999</v>
      </c>
      <c r="H44" s="15">
        <f t="shared" si="22"/>
        <v>1449.4300000000003</v>
      </c>
      <c r="I44" s="15">
        <f t="shared" si="22"/>
        <v>102134.47999999998</v>
      </c>
      <c r="J44" s="15">
        <f aca="true" t="shared" si="23" ref="J44:O44">J45+J56</f>
        <v>2158.66</v>
      </c>
      <c r="K44" s="15">
        <f t="shared" si="23"/>
        <v>104293.13999999997</v>
      </c>
      <c r="L44" s="15">
        <f t="shared" si="23"/>
        <v>-448.5999999999999</v>
      </c>
      <c r="M44" s="15">
        <f t="shared" si="23"/>
        <v>103844.53999999996</v>
      </c>
      <c r="N44" s="15">
        <f t="shared" si="23"/>
        <v>5082.525</v>
      </c>
      <c r="O44" s="15">
        <f t="shared" si="23"/>
        <v>108927.065</v>
      </c>
    </row>
    <row r="45" spans="1:15" ht="75" customHeight="1">
      <c r="A45" s="28" t="s">
        <v>160</v>
      </c>
      <c r="B45" s="40" t="s">
        <v>161</v>
      </c>
      <c r="C45" s="15">
        <f aca="true" t="shared" si="24" ref="C45:I45">SUM(C46:C55)</f>
        <v>14274.669999999998</v>
      </c>
      <c r="D45" s="15">
        <f t="shared" si="24"/>
        <v>0</v>
      </c>
      <c r="E45" s="15">
        <f t="shared" si="24"/>
        <v>14274.669999999998</v>
      </c>
      <c r="F45" s="15">
        <f t="shared" si="24"/>
        <v>64.4</v>
      </c>
      <c r="G45" s="15">
        <f t="shared" si="24"/>
        <v>14339.07</v>
      </c>
      <c r="H45" s="15">
        <f t="shared" si="24"/>
        <v>-4177.93</v>
      </c>
      <c r="I45" s="15">
        <f t="shared" si="24"/>
        <v>10161.14</v>
      </c>
      <c r="J45" s="15">
        <f aca="true" t="shared" si="25" ref="J45:O45">SUM(J46:J55)</f>
        <v>0</v>
      </c>
      <c r="K45" s="15">
        <f t="shared" si="25"/>
        <v>10161.14</v>
      </c>
      <c r="L45" s="15">
        <f t="shared" si="25"/>
        <v>-2330</v>
      </c>
      <c r="M45" s="15">
        <f t="shared" si="25"/>
        <v>7831.14</v>
      </c>
      <c r="N45" s="15">
        <f>SUM(N46:N55)</f>
        <v>-363.22499999999997</v>
      </c>
      <c r="O45" s="15">
        <f t="shared" si="25"/>
        <v>7467.915000000001</v>
      </c>
    </row>
    <row r="46" spans="1:15" ht="33" customHeight="1">
      <c r="A46" s="28" t="s">
        <v>229</v>
      </c>
      <c r="B46" s="41" t="s">
        <v>129</v>
      </c>
      <c r="C46" s="35">
        <v>677.9</v>
      </c>
      <c r="D46" s="35">
        <v>0</v>
      </c>
      <c r="E46" s="35">
        <v>677.9</v>
      </c>
      <c r="F46" s="35"/>
      <c r="G46" s="35">
        <f>E46+F46</f>
        <v>677.9</v>
      </c>
      <c r="H46" s="35">
        <v>627.27</v>
      </c>
      <c r="I46" s="35">
        <f>G46+H46</f>
        <v>1305.17</v>
      </c>
      <c r="J46" s="35"/>
      <c r="K46" s="35">
        <f>I46+J46</f>
        <v>1305.17</v>
      </c>
      <c r="L46" s="35"/>
      <c r="M46" s="35">
        <f>K46+L46</f>
        <v>1305.17</v>
      </c>
      <c r="N46" s="35">
        <v>6.075</v>
      </c>
      <c r="O46" s="35">
        <f>M46+N46</f>
        <v>1311.2450000000001</v>
      </c>
    </row>
    <row r="47" spans="1:15" ht="22.5" customHeight="1">
      <c r="A47" s="28" t="s">
        <v>230</v>
      </c>
      <c r="B47" s="41" t="s">
        <v>256</v>
      </c>
      <c r="C47" s="35">
        <v>68.2</v>
      </c>
      <c r="D47" s="35">
        <v>0</v>
      </c>
      <c r="E47" s="35">
        <f aca="true" t="shared" si="26" ref="E47:E55">C47+D47</f>
        <v>68.2</v>
      </c>
      <c r="F47" s="35">
        <v>64.4</v>
      </c>
      <c r="G47" s="35">
        <f aca="true" t="shared" si="27" ref="G47:G55">E47+F47</f>
        <v>132.60000000000002</v>
      </c>
      <c r="H47" s="35">
        <v>2.8</v>
      </c>
      <c r="I47" s="35">
        <f aca="true" t="shared" si="28" ref="I47:I55">G47+H47</f>
        <v>135.40000000000003</v>
      </c>
      <c r="J47" s="35"/>
      <c r="K47" s="35">
        <f aca="true" t="shared" si="29" ref="K47:K55">I47+J47</f>
        <v>135.40000000000003</v>
      </c>
      <c r="L47" s="35"/>
      <c r="M47" s="35">
        <f aca="true" t="shared" si="30" ref="M47:M55">K47+L47</f>
        <v>135.40000000000003</v>
      </c>
      <c r="N47" s="35"/>
      <c r="O47" s="35">
        <f aca="true" t="shared" si="31" ref="O47:O55">M47+N47</f>
        <v>135.40000000000003</v>
      </c>
    </row>
    <row r="48" spans="1:15" ht="22.5" customHeight="1">
      <c r="A48" s="28" t="s">
        <v>231</v>
      </c>
      <c r="B48" s="41" t="s">
        <v>257</v>
      </c>
      <c r="C48" s="35">
        <v>126.9</v>
      </c>
      <c r="D48" s="35">
        <v>0</v>
      </c>
      <c r="E48" s="35">
        <f t="shared" si="26"/>
        <v>126.9</v>
      </c>
      <c r="F48" s="35"/>
      <c r="G48" s="35">
        <f t="shared" si="27"/>
        <v>126.9</v>
      </c>
      <c r="H48" s="35">
        <v>5.7</v>
      </c>
      <c r="I48" s="35">
        <f t="shared" si="28"/>
        <v>132.6</v>
      </c>
      <c r="J48" s="35"/>
      <c r="K48" s="35">
        <f t="shared" si="29"/>
        <v>132.6</v>
      </c>
      <c r="L48" s="35"/>
      <c r="M48" s="35">
        <f t="shared" si="30"/>
        <v>132.6</v>
      </c>
      <c r="N48" s="35"/>
      <c r="O48" s="35">
        <f t="shared" si="31"/>
        <v>132.6</v>
      </c>
    </row>
    <row r="49" spans="1:15" ht="22.5" customHeight="1">
      <c r="A49" s="28" t="s">
        <v>232</v>
      </c>
      <c r="B49" s="41" t="s">
        <v>130</v>
      </c>
      <c r="C49" s="35">
        <v>47</v>
      </c>
      <c r="D49" s="35">
        <v>0</v>
      </c>
      <c r="E49" s="35">
        <f t="shared" si="26"/>
        <v>47</v>
      </c>
      <c r="F49" s="35"/>
      <c r="G49" s="35">
        <f t="shared" si="27"/>
        <v>47</v>
      </c>
      <c r="H49" s="35">
        <v>42.3</v>
      </c>
      <c r="I49" s="35">
        <f t="shared" si="28"/>
        <v>89.3</v>
      </c>
      <c r="J49" s="35"/>
      <c r="K49" s="35">
        <f t="shared" si="29"/>
        <v>89.3</v>
      </c>
      <c r="L49" s="35"/>
      <c r="M49" s="35">
        <f t="shared" si="30"/>
        <v>89.3</v>
      </c>
      <c r="N49" s="35"/>
      <c r="O49" s="35">
        <f t="shared" si="31"/>
        <v>89.3</v>
      </c>
    </row>
    <row r="50" spans="1:15" ht="32.25" customHeight="1">
      <c r="A50" s="28" t="s">
        <v>233</v>
      </c>
      <c r="B50" s="41" t="s">
        <v>131</v>
      </c>
      <c r="C50" s="35">
        <v>64.86</v>
      </c>
      <c r="D50" s="35">
        <v>0</v>
      </c>
      <c r="E50" s="35">
        <f t="shared" si="26"/>
        <v>64.86</v>
      </c>
      <c r="F50" s="35"/>
      <c r="G50" s="35">
        <f t="shared" si="27"/>
        <v>64.86</v>
      </c>
      <c r="H50" s="35">
        <v>90.2</v>
      </c>
      <c r="I50" s="35">
        <f t="shared" si="28"/>
        <v>155.06</v>
      </c>
      <c r="J50" s="35"/>
      <c r="K50" s="35">
        <f t="shared" si="29"/>
        <v>155.06</v>
      </c>
      <c r="L50" s="35"/>
      <c r="M50" s="35">
        <f t="shared" si="30"/>
        <v>155.06</v>
      </c>
      <c r="N50" s="35"/>
      <c r="O50" s="35">
        <f t="shared" si="31"/>
        <v>155.06</v>
      </c>
    </row>
    <row r="51" spans="1:15" ht="33" customHeight="1">
      <c r="A51" s="28" t="s">
        <v>234</v>
      </c>
      <c r="B51" s="41" t="s">
        <v>132</v>
      </c>
      <c r="C51" s="35">
        <v>94</v>
      </c>
      <c r="D51" s="35">
        <v>0</v>
      </c>
      <c r="E51" s="35">
        <f t="shared" si="26"/>
        <v>94</v>
      </c>
      <c r="F51" s="35"/>
      <c r="G51" s="35">
        <f t="shared" si="27"/>
        <v>94</v>
      </c>
      <c r="H51" s="35">
        <v>94</v>
      </c>
      <c r="I51" s="35">
        <f t="shared" si="28"/>
        <v>188</v>
      </c>
      <c r="J51" s="35"/>
      <c r="K51" s="35">
        <f t="shared" si="29"/>
        <v>188</v>
      </c>
      <c r="L51" s="35"/>
      <c r="M51" s="35">
        <f t="shared" si="30"/>
        <v>188</v>
      </c>
      <c r="N51" s="35">
        <v>14.4</v>
      </c>
      <c r="O51" s="35">
        <f t="shared" si="31"/>
        <v>202.4</v>
      </c>
    </row>
    <row r="52" spans="1:15" ht="32.25" customHeight="1">
      <c r="A52" s="28" t="s">
        <v>235</v>
      </c>
      <c r="B52" s="41" t="s">
        <v>258</v>
      </c>
      <c r="C52" s="35">
        <v>43.71</v>
      </c>
      <c r="D52" s="35">
        <v>0</v>
      </c>
      <c r="E52" s="35">
        <f t="shared" si="26"/>
        <v>43.71</v>
      </c>
      <c r="F52" s="35"/>
      <c r="G52" s="35">
        <f t="shared" si="27"/>
        <v>43.71</v>
      </c>
      <c r="H52" s="35">
        <v>69.1</v>
      </c>
      <c r="I52" s="35">
        <f t="shared" si="28"/>
        <v>112.81</v>
      </c>
      <c r="J52" s="35"/>
      <c r="K52" s="35">
        <f t="shared" si="29"/>
        <v>112.81</v>
      </c>
      <c r="L52" s="35"/>
      <c r="M52" s="35">
        <f t="shared" si="30"/>
        <v>112.81</v>
      </c>
      <c r="N52" s="35"/>
      <c r="O52" s="35">
        <f t="shared" si="31"/>
        <v>112.81</v>
      </c>
    </row>
    <row r="53" spans="1:15" ht="22.5" customHeight="1">
      <c r="A53" s="28" t="s">
        <v>236</v>
      </c>
      <c r="B53" s="41" t="s">
        <v>259</v>
      </c>
      <c r="C53" s="35">
        <v>5256.1</v>
      </c>
      <c r="D53" s="35">
        <v>0</v>
      </c>
      <c r="E53" s="35">
        <f t="shared" si="26"/>
        <v>5256.1</v>
      </c>
      <c r="F53" s="35"/>
      <c r="G53" s="35">
        <f t="shared" si="27"/>
        <v>5256.1</v>
      </c>
      <c r="H53" s="35"/>
      <c r="I53" s="35">
        <f t="shared" si="28"/>
        <v>5256.1</v>
      </c>
      <c r="J53" s="35"/>
      <c r="K53" s="35">
        <f t="shared" si="29"/>
        <v>5256.1</v>
      </c>
      <c r="L53" s="35">
        <v>-1400</v>
      </c>
      <c r="M53" s="35">
        <f t="shared" si="30"/>
        <v>3856.1000000000004</v>
      </c>
      <c r="N53" s="35">
        <v>-400</v>
      </c>
      <c r="O53" s="35">
        <f t="shared" si="31"/>
        <v>3456.1000000000004</v>
      </c>
    </row>
    <row r="54" spans="1:15" ht="22.5" customHeight="1">
      <c r="A54" s="28" t="s">
        <v>237</v>
      </c>
      <c r="B54" s="41" t="s">
        <v>260</v>
      </c>
      <c r="C54" s="35">
        <v>2278.7</v>
      </c>
      <c r="D54" s="35">
        <v>0</v>
      </c>
      <c r="E54" s="35">
        <f t="shared" si="26"/>
        <v>2278.7</v>
      </c>
      <c r="F54" s="35"/>
      <c r="G54" s="35">
        <f t="shared" si="27"/>
        <v>2278.7</v>
      </c>
      <c r="H54" s="35"/>
      <c r="I54" s="35">
        <f t="shared" si="28"/>
        <v>2278.7</v>
      </c>
      <c r="J54" s="35"/>
      <c r="K54" s="35">
        <f t="shared" si="29"/>
        <v>2278.7</v>
      </c>
      <c r="L54" s="35">
        <v>-930</v>
      </c>
      <c r="M54" s="35">
        <f t="shared" si="30"/>
        <v>1348.6999999999998</v>
      </c>
      <c r="N54" s="35">
        <v>16.3</v>
      </c>
      <c r="O54" s="35">
        <f t="shared" si="31"/>
        <v>1364.9999999999998</v>
      </c>
    </row>
    <row r="55" spans="1:15" ht="22.5" customHeight="1">
      <c r="A55" s="28" t="s">
        <v>238</v>
      </c>
      <c r="B55" s="41" t="s">
        <v>261</v>
      </c>
      <c r="C55" s="35">
        <v>5617.3</v>
      </c>
      <c r="D55" s="35">
        <v>0</v>
      </c>
      <c r="E55" s="35">
        <f t="shared" si="26"/>
        <v>5617.3</v>
      </c>
      <c r="F55" s="35"/>
      <c r="G55" s="35">
        <f t="shared" si="27"/>
        <v>5617.3</v>
      </c>
      <c r="H55" s="35">
        <v>-5109.3</v>
      </c>
      <c r="I55" s="35">
        <f t="shared" si="28"/>
        <v>508</v>
      </c>
      <c r="J55" s="35"/>
      <c r="K55" s="35">
        <f t="shared" si="29"/>
        <v>508</v>
      </c>
      <c r="L55" s="35"/>
      <c r="M55" s="35">
        <f t="shared" si="30"/>
        <v>508</v>
      </c>
      <c r="N55" s="35"/>
      <c r="O55" s="35">
        <f t="shared" si="31"/>
        <v>508</v>
      </c>
    </row>
    <row r="56" spans="1:15" ht="66" customHeight="1">
      <c r="A56" s="28" t="s">
        <v>162</v>
      </c>
      <c r="B56" s="40" t="s">
        <v>163</v>
      </c>
      <c r="C56" s="15">
        <f aca="true" t="shared" si="32" ref="C56:I56">SUM(C57:C74)</f>
        <v>86992.57999999997</v>
      </c>
      <c r="D56" s="15">
        <f t="shared" si="32"/>
        <v>-1758.3999999999999</v>
      </c>
      <c r="E56" s="15">
        <f t="shared" si="32"/>
        <v>85234.17999999998</v>
      </c>
      <c r="F56" s="15">
        <f t="shared" si="32"/>
        <v>1111.8</v>
      </c>
      <c r="G56" s="15">
        <f t="shared" si="32"/>
        <v>86345.97999999998</v>
      </c>
      <c r="H56" s="15">
        <f t="shared" si="32"/>
        <v>5627.360000000001</v>
      </c>
      <c r="I56" s="15">
        <f t="shared" si="32"/>
        <v>91973.33999999998</v>
      </c>
      <c r="J56" s="15">
        <f aca="true" t="shared" si="33" ref="J56:O56">SUM(J57:J74)</f>
        <v>2158.66</v>
      </c>
      <c r="K56" s="15">
        <f t="shared" si="33"/>
        <v>94131.99999999997</v>
      </c>
      <c r="L56" s="15">
        <f t="shared" si="33"/>
        <v>1881.4</v>
      </c>
      <c r="M56" s="15">
        <f t="shared" si="33"/>
        <v>96013.39999999997</v>
      </c>
      <c r="N56" s="15">
        <f t="shared" si="33"/>
        <v>5445.75</v>
      </c>
      <c r="O56" s="15">
        <f t="shared" si="33"/>
        <v>101459.15000000001</v>
      </c>
    </row>
    <row r="57" spans="1:15" ht="32.25" customHeight="1">
      <c r="A57" s="28" t="s">
        <v>239</v>
      </c>
      <c r="B57" s="41" t="s">
        <v>129</v>
      </c>
      <c r="C57" s="35">
        <v>61042.1</v>
      </c>
      <c r="D57" s="35">
        <v>0</v>
      </c>
      <c r="E57" s="35">
        <f>C57+D57</f>
        <v>61042.1</v>
      </c>
      <c r="F57" s="35">
        <v>721.8</v>
      </c>
      <c r="G57" s="35">
        <f>E57+F57</f>
        <v>61763.9</v>
      </c>
      <c r="H57" s="35">
        <v>699.7</v>
      </c>
      <c r="I57" s="35">
        <f>G57+H57</f>
        <v>62463.6</v>
      </c>
      <c r="J57" s="35">
        <v>1337.7</v>
      </c>
      <c r="K57" s="35">
        <f>I57+J57</f>
        <v>63801.299999999996</v>
      </c>
      <c r="L57" s="35">
        <v>931.9</v>
      </c>
      <c r="M57" s="35">
        <f>K57+L57</f>
        <v>64733.2</v>
      </c>
      <c r="N57" s="35">
        <v>3513.77</v>
      </c>
      <c r="O57" s="35">
        <f>M57+N57</f>
        <v>68246.97</v>
      </c>
    </row>
    <row r="58" spans="1:15" ht="22.5" customHeight="1">
      <c r="A58" s="28" t="s">
        <v>240</v>
      </c>
      <c r="B58" s="42" t="s">
        <v>282</v>
      </c>
      <c r="C58" s="35">
        <v>2.2</v>
      </c>
      <c r="D58" s="35">
        <v>0</v>
      </c>
      <c r="E58" s="35">
        <f aca="true" t="shared" si="34" ref="E58:E74">C58+D58</f>
        <v>2.2</v>
      </c>
      <c r="F58" s="35"/>
      <c r="G58" s="35">
        <f aca="true" t="shared" si="35" ref="G58:G67">E58+F58</f>
        <v>2.2</v>
      </c>
      <c r="H58" s="35"/>
      <c r="I58" s="35">
        <f aca="true" t="shared" si="36" ref="I58:I74">G58+H58</f>
        <v>2.2</v>
      </c>
      <c r="J58" s="35"/>
      <c r="K58" s="35">
        <f aca="true" t="shared" si="37" ref="K58:K74">I58+J58</f>
        <v>2.2</v>
      </c>
      <c r="L58" s="35"/>
      <c r="M58" s="35">
        <f aca="true" t="shared" si="38" ref="M58:M74">K58+L58</f>
        <v>2.2</v>
      </c>
      <c r="N58" s="35">
        <v>-0.76</v>
      </c>
      <c r="O58" s="35">
        <f aca="true" t="shared" si="39" ref="O58:O69">M58+N58</f>
        <v>1.4400000000000002</v>
      </c>
    </row>
    <row r="59" spans="1:15" ht="22.5" customHeight="1">
      <c r="A59" s="28" t="s">
        <v>241</v>
      </c>
      <c r="B59" s="42" t="s">
        <v>283</v>
      </c>
      <c r="C59" s="35">
        <v>623.1</v>
      </c>
      <c r="D59" s="35">
        <v>-109.7</v>
      </c>
      <c r="E59" s="35">
        <f t="shared" si="34"/>
        <v>513.4</v>
      </c>
      <c r="F59" s="35"/>
      <c r="G59" s="35">
        <f t="shared" si="35"/>
        <v>513.4</v>
      </c>
      <c r="H59" s="35"/>
      <c r="I59" s="35">
        <f t="shared" si="36"/>
        <v>513.4</v>
      </c>
      <c r="J59" s="35"/>
      <c r="K59" s="35">
        <f t="shared" si="37"/>
        <v>513.4</v>
      </c>
      <c r="L59" s="35">
        <v>100</v>
      </c>
      <c r="M59" s="35">
        <f t="shared" si="38"/>
        <v>613.4</v>
      </c>
      <c r="N59" s="35">
        <v>-95</v>
      </c>
      <c r="O59" s="35">
        <f t="shared" si="39"/>
        <v>518.4</v>
      </c>
    </row>
    <row r="60" spans="1:15" ht="22.5" customHeight="1">
      <c r="A60" s="28" t="s">
        <v>242</v>
      </c>
      <c r="B60" s="41" t="s">
        <v>262</v>
      </c>
      <c r="C60" s="35">
        <v>316.5</v>
      </c>
      <c r="D60" s="35">
        <v>-116.5</v>
      </c>
      <c r="E60" s="35">
        <f t="shared" si="34"/>
        <v>200</v>
      </c>
      <c r="F60" s="35">
        <v>-20</v>
      </c>
      <c r="G60" s="35">
        <f t="shared" si="35"/>
        <v>180</v>
      </c>
      <c r="H60" s="35">
        <v>-14.3</v>
      </c>
      <c r="I60" s="35">
        <f t="shared" si="36"/>
        <v>165.7</v>
      </c>
      <c r="J60" s="35"/>
      <c r="K60" s="35">
        <f t="shared" si="37"/>
        <v>165.7</v>
      </c>
      <c r="L60" s="35">
        <v>-20</v>
      </c>
      <c r="M60" s="35">
        <f t="shared" si="38"/>
        <v>145.7</v>
      </c>
      <c r="N60" s="35">
        <v>-34</v>
      </c>
      <c r="O60" s="35">
        <f t="shared" si="39"/>
        <v>111.69999999999999</v>
      </c>
    </row>
    <row r="61" spans="1:15" ht="22.5" customHeight="1">
      <c r="A61" s="28" t="s">
        <v>243</v>
      </c>
      <c r="B61" s="41" t="s">
        <v>263</v>
      </c>
      <c r="C61" s="35">
        <v>790</v>
      </c>
      <c r="D61" s="35">
        <v>0</v>
      </c>
      <c r="E61" s="35">
        <f t="shared" si="34"/>
        <v>790</v>
      </c>
      <c r="F61" s="35">
        <v>95</v>
      </c>
      <c r="G61" s="35">
        <f t="shared" si="35"/>
        <v>885</v>
      </c>
      <c r="H61" s="35">
        <v>155</v>
      </c>
      <c r="I61" s="35">
        <f t="shared" si="36"/>
        <v>1040</v>
      </c>
      <c r="J61" s="35">
        <v>346.3</v>
      </c>
      <c r="K61" s="35">
        <f t="shared" si="37"/>
        <v>1386.3</v>
      </c>
      <c r="L61" s="35"/>
      <c r="M61" s="35">
        <f t="shared" si="38"/>
        <v>1386.3</v>
      </c>
      <c r="N61" s="35"/>
      <c r="O61" s="35">
        <f t="shared" si="39"/>
        <v>1386.3</v>
      </c>
    </row>
    <row r="62" spans="1:15" ht="22.5" customHeight="1">
      <c r="A62" s="28" t="s">
        <v>244</v>
      </c>
      <c r="B62" s="42" t="s">
        <v>316</v>
      </c>
      <c r="C62" s="35">
        <v>3869.7</v>
      </c>
      <c r="D62" s="35">
        <v>0</v>
      </c>
      <c r="E62" s="35">
        <f t="shared" si="34"/>
        <v>3869.7</v>
      </c>
      <c r="F62" s="35"/>
      <c r="G62" s="35">
        <f t="shared" si="35"/>
        <v>3869.7</v>
      </c>
      <c r="H62" s="35"/>
      <c r="I62" s="35">
        <f t="shared" si="36"/>
        <v>3869.7</v>
      </c>
      <c r="J62" s="35"/>
      <c r="K62" s="35">
        <f t="shared" si="37"/>
        <v>3869.7</v>
      </c>
      <c r="L62" s="35"/>
      <c r="M62" s="35">
        <f t="shared" si="38"/>
        <v>3869.7</v>
      </c>
      <c r="N62" s="35">
        <v>184.2</v>
      </c>
      <c r="O62" s="35">
        <f t="shared" si="39"/>
        <v>4053.8999999999996</v>
      </c>
    </row>
    <row r="63" spans="1:15" ht="22.5" customHeight="1">
      <c r="A63" s="28" t="s">
        <v>245</v>
      </c>
      <c r="B63" s="41" t="s">
        <v>264</v>
      </c>
      <c r="C63" s="35">
        <v>1818.9</v>
      </c>
      <c r="D63" s="35">
        <v>184.8</v>
      </c>
      <c r="E63" s="35">
        <f t="shared" si="34"/>
        <v>2003.7</v>
      </c>
      <c r="F63" s="35">
        <v>95</v>
      </c>
      <c r="G63" s="35">
        <f t="shared" si="35"/>
        <v>2098.7</v>
      </c>
      <c r="H63" s="35">
        <v>250</v>
      </c>
      <c r="I63" s="35">
        <f t="shared" si="36"/>
        <v>2348.7</v>
      </c>
      <c r="J63" s="35">
        <v>66</v>
      </c>
      <c r="K63" s="35">
        <f t="shared" si="37"/>
        <v>2414.7</v>
      </c>
      <c r="L63" s="35"/>
      <c r="M63" s="35">
        <f t="shared" si="38"/>
        <v>2414.7</v>
      </c>
      <c r="N63" s="35">
        <v>100</v>
      </c>
      <c r="O63" s="35">
        <f t="shared" si="39"/>
        <v>2514.7</v>
      </c>
    </row>
    <row r="64" spans="1:15" ht="22.5" customHeight="1">
      <c r="A64" s="28" t="s">
        <v>246</v>
      </c>
      <c r="B64" s="42" t="s">
        <v>288</v>
      </c>
      <c r="C64" s="35">
        <v>4439.9</v>
      </c>
      <c r="D64" s="35">
        <v>-265.5</v>
      </c>
      <c r="E64" s="35">
        <f t="shared" si="34"/>
        <v>4174.4</v>
      </c>
      <c r="F64" s="35"/>
      <c r="G64" s="35">
        <f t="shared" si="35"/>
        <v>4174.4</v>
      </c>
      <c r="H64" s="35"/>
      <c r="I64" s="35">
        <f t="shared" si="36"/>
        <v>4174.4</v>
      </c>
      <c r="J64" s="35"/>
      <c r="K64" s="35">
        <f t="shared" si="37"/>
        <v>4174.4</v>
      </c>
      <c r="L64" s="35"/>
      <c r="M64" s="35">
        <f t="shared" si="38"/>
        <v>4174.4</v>
      </c>
      <c r="N64" s="35">
        <v>150.7</v>
      </c>
      <c r="O64" s="35">
        <f t="shared" si="39"/>
        <v>4325.099999999999</v>
      </c>
    </row>
    <row r="65" spans="1:15" ht="22.5" customHeight="1">
      <c r="A65" s="28" t="s">
        <v>373</v>
      </c>
      <c r="B65" s="41" t="s">
        <v>256</v>
      </c>
      <c r="C65" s="35"/>
      <c r="D65" s="35"/>
      <c r="E65" s="35"/>
      <c r="F65" s="35"/>
      <c r="G65" s="35"/>
      <c r="H65" s="35"/>
      <c r="I65" s="35"/>
      <c r="J65" s="35"/>
      <c r="K65" s="35"/>
      <c r="L65" s="35"/>
      <c r="M65" s="35">
        <v>0</v>
      </c>
      <c r="N65" s="35">
        <v>9.6</v>
      </c>
      <c r="O65" s="35">
        <f t="shared" si="39"/>
        <v>9.6</v>
      </c>
    </row>
    <row r="66" spans="1:15" ht="22.5" customHeight="1">
      <c r="A66" s="28" t="s">
        <v>247</v>
      </c>
      <c r="B66" s="41" t="s">
        <v>265</v>
      </c>
      <c r="C66" s="35">
        <v>8971.3</v>
      </c>
      <c r="D66" s="35">
        <v>-1031.3</v>
      </c>
      <c r="E66" s="35">
        <f t="shared" si="34"/>
        <v>7939.999999999999</v>
      </c>
      <c r="F66" s="35"/>
      <c r="G66" s="35">
        <f t="shared" si="35"/>
        <v>7939.999999999999</v>
      </c>
      <c r="H66" s="35"/>
      <c r="I66" s="35">
        <f t="shared" si="36"/>
        <v>7939.999999999999</v>
      </c>
      <c r="J66" s="35"/>
      <c r="K66" s="35">
        <f t="shared" si="37"/>
        <v>7939.999999999999</v>
      </c>
      <c r="L66" s="35"/>
      <c r="M66" s="35">
        <f t="shared" si="38"/>
        <v>7939.999999999999</v>
      </c>
      <c r="N66" s="35"/>
      <c r="O66" s="35">
        <f t="shared" si="39"/>
        <v>7939.999999999999</v>
      </c>
    </row>
    <row r="67" spans="1:15" ht="22.5" customHeight="1">
      <c r="A67" s="28" t="s">
        <v>248</v>
      </c>
      <c r="B67" s="41" t="s">
        <v>257</v>
      </c>
      <c r="C67" s="35">
        <v>43.7</v>
      </c>
      <c r="D67" s="35">
        <v>0</v>
      </c>
      <c r="E67" s="35">
        <f t="shared" si="34"/>
        <v>43.7</v>
      </c>
      <c r="F67" s="35"/>
      <c r="G67" s="35">
        <f t="shared" si="35"/>
        <v>43.7</v>
      </c>
      <c r="H67" s="35">
        <v>-28.7</v>
      </c>
      <c r="I67" s="35">
        <f t="shared" si="36"/>
        <v>15.000000000000004</v>
      </c>
      <c r="J67" s="35"/>
      <c r="K67" s="35">
        <f t="shared" si="37"/>
        <v>15.000000000000004</v>
      </c>
      <c r="L67" s="35"/>
      <c r="M67" s="35">
        <f t="shared" si="38"/>
        <v>15.000000000000004</v>
      </c>
      <c r="N67" s="35">
        <v>-15</v>
      </c>
      <c r="O67" s="35">
        <f t="shared" si="39"/>
        <v>0</v>
      </c>
    </row>
    <row r="68" spans="1:15" ht="22.5" customHeight="1">
      <c r="A68" s="28" t="s">
        <v>249</v>
      </c>
      <c r="B68" s="41" t="s">
        <v>130</v>
      </c>
      <c r="C68" s="35">
        <v>286.3</v>
      </c>
      <c r="D68" s="35">
        <v>0</v>
      </c>
      <c r="E68" s="35">
        <f>C68+D68</f>
        <v>286.3</v>
      </c>
      <c r="F68" s="35"/>
      <c r="G68" s="35">
        <f aca="true" t="shared" si="40" ref="G68:G74">E68+F68</f>
        <v>286.3</v>
      </c>
      <c r="H68" s="35"/>
      <c r="I68" s="35">
        <f t="shared" si="36"/>
        <v>286.3</v>
      </c>
      <c r="J68" s="35">
        <v>25.06</v>
      </c>
      <c r="K68" s="35">
        <f t="shared" si="37"/>
        <v>311.36</v>
      </c>
      <c r="L68" s="35">
        <v>92.4</v>
      </c>
      <c r="M68" s="35">
        <f t="shared" si="38"/>
        <v>403.76</v>
      </c>
      <c r="N68" s="35">
        <v>95</v>
      </c>
      <c r="O68" s="35">
        <f t="shared" si="39"/>
        <v>498.76</v>
      </c>
    </row>
    <row r="69" spans="1:15" ht="32.25" customHeight="1">
      <c r="A69" s="28" t="s">
        <v>250</v>
      </c>
      <c r="B69" s="41" t="s">
        <v>131</v>
      </c>
      <c r="C69" s="35">
        <v>1090</v>
      </c>
      <c r="D69" s="35">
        <v>90</v>
      </c>
      <c r="E69" s="35">
        <f>C69+D69</f>
        <v>1180</v>
      </c>
      <c r="F69" s="35">
        <v>220</v>
      </c>
      <c r="G69" s="35">
        <f t="shared" si="40"/>
        <v>1400</v>
      </c>
      <c r="H69" s="35">
        <v>96</v>
      </c>
      <c r="I69" s="35">
        <f t="shared" si="36"/>
        <v>1496</v>
      </c>
      <c r="J69" s="35">
        <v>140</v>
      </c>
      <c r="K69" s="35">
        <f t="shared" si="37"/>
        <v>1636</v>
      </c>
      <c r="L69" s="35">
        <v>30</v>
      </c>
      <c r="M69" s="35">
        <f t="shared" si="38"/>
        <v>1666</v>
      </c>
      <c r="N69" s="35"/>
      <c r="O69" s="35">
        <f t="shared" si="39"/>
        <v>1666</v>
      </c>
    </row>
    <row r="70" spans="1:15" ht="32.25" customHeight="1">
      <c r="A70" s="28" t="s">
        <v>251</v>
      </c>
      <c r="B70" s="41" t="s">
        <v>132</v>
      </c>
      <c r="C70" s="35">
        <v>1008</v>
      </c>
      <c r="D70" s="35">
        <v>-408</v>
      </c>
      <c r="E70" s="35">
        <f t="shared" si="34"/>
        <v>600</v>
      </c>
      <c r="F70" s="35"/>
      <c r="G70" s="35">
        <f t="shared" si="40"/>
        <v>600</v>
      </c>
      <c r="H70" s="35">
        <v>27.9</v>
      </c>
      <c r="I70" s="35">
        <f t="shared" si="36"/>
        <v>627.9</v>
      </c>
      <c r="J70" s="35"/>
      <c r="K70" s="35">
        <f t="shared" si="37"/>
        <v>627.9</v>
      </c>
      <c r="L70" s="35">
        <v>27.5</v>
      </c>
      <c r="M70" s="35">
        <f>K70+L70</f>
        <v>655.4</v>
      </c>
      <c r="N70" s="35">
        <v>205.52</v>
      </c>
      <c r="O70" s="35">
        <f>M70+N70</f>
        <v>860.92</v>
      </c>
    </row>
    <row r="71" spans="1:15" ht="22.5" customHeight="1">
      <c r="A71" s="28" t="s">
        <v>252</v>
      </c>
      <c r="B71" s="41" t="s">
        <v>259</v>
      </c>
      <c r="C71" s="35">
        <v>54.7</v>
      </c>
      <c r="D71" s="35">
        <v>0</v>
      </c>
      <c r="E71" s="35">
        <f t="shared" si="34"/>
        <v>54.7</v>
      </c>
      <c r="F71" s="35"/>
      <c r="G71" s="35">
        <f t="shared" si="40"/>
        <v>54.7</v>
      </c>
      <c r="H71" s="35"/>
      <c r="I71" s="35">
        <f t="shared" si="36"/>
        <v>54.7</v>
      </c>
      <c r="J71" s="35"/>
      <c r="K71" s="35">
        <f t="shared" si="37"/>
        <v>54.7</v>
      </c>
      <c r="L71" s="35"/>
      <c r="M71" s="35">
        <f t="shared" si="38"/>
        <v>54.7</v>
      </c>
      <c r="N71" s="35"/>
      <c r="O71" s="35">
        <f>M71+N71</f>
        <v>54.7</v>
      </c>
    </row>
    <row r="72" spans="1:15" ht="22.5" customHeight="1">
      <c r="A72" s="28" t="s">
        <v>253</v>
      </c>
      <c r="B72" s="41" t="s">
        <v>260</v>
      </c>
      <c r="C72" s="35">
        <v>271</v>
      </c>
      <c r="D72" s="35">
        <v>0</v>
      </c>
      <c r="E72" s="35">
        <f t="shared" si="34"/>
        <v>271</v>
      </c>
      <c r="F72" s="35"/>
      <c r="G72" s="35">
        <f t="shared" si="40"/>
        <v>271</v>
      </c>
      <c r="H72" s="35"/>
      <c r="I72" s="35">
        <f t="shared" si="36"/>
        <v>271</v>
      </c>
      <c r="J72" s="35"/>
      <c r="K72" s="35">
        <f t="shared" si="37"/>
        <v>271</v>
      </c>
      <c r="L72" s="35"/>
      <c r="M72" s="35">
        <f t="shared" si="38"/>
        <v>271</v>
      </c>
      <c r="N72" s="35">
        <v>-120.9</v>
      </c>
      <c r="O72" s="35">
        <f>M72+N72</f>
        <v>150.1</v>
      </c>
    </row>
    <row r="73" spans="1:15" ht="22.5" customHeight="1">
      <c r="A73" s="28" t="s">
        <v>254</v>
      </c>
      <c r="B73" s="41" t="s">
        <v>261</v>
      </c>
      <c r="C73" s="35">
        <v>2200.98</v>
      </c>
      <c r="D73" s="35">
        <v>0</v>
      </c>
      <c r="E73" s="35">
        <f t="shared" si="34"/>
        <v>2200.98</v>
      </c>
      <c r="F73" s="35"/>
      <c r="G73" s="35">
        <f t="shared" si="40"/>
        <v>2200.98</v>
      </c>
      <c r="H73" s="35">
        <v>4441.76</v>
      </c>
      <c r="I73" s="35">
        <f t="shared" si="36"/>
        <v>6642.74</v>
      </c>
      <c r="J73" s="35">
        <v>243.6</v>
      </c>
      <c r="K73" s="35">
        <f t="shared" si="37"/>
        <v>6886.34</v>
      </c>
      <c r="L73" s="35">
        <v>719.6</v>
      </c>
      <c r="M73" s="35">
        <f t="shared" si="38"/>
        <v>7605.9400000000005</v>
      </c>
      <c r="N73" s="35">
        <v>1450.02</v>
      </c>
      <c r="O73" s="35">
        <f>M73+N73</f>
        <v>9055.960000000001</v>
      </c>
    </row>
    <row r="74" spans="1:15" ht="22.5" customHeight="1">
      <c r="A74" s="28" t="s">
        <v>255</v>
      </c>
      <c r="B74" s="42" t="s">
        <v>284</v>
      </c>
      <c r="C74" s="35">
        <v>164.2</v>
      </c>
      <c r="D74" s="35">
        <v>-102.2</v>
      </c>
      <c r="E74" s="35">
        <f t="shared" si="34"/>
        <v>61.999999999999986</v>
      </c>
      <c r="F74" s="35"/>
      <c r="G74" s="35">
        <f t="shared" si="40"/>
        <v>61.999999999999986</v>
      </c>
      <c r="H74" s="35"/>
      <c r="I74" s="35">
        <f t="shared" si="36"/>
        <v>61.999999999999986</v>
      </c>
      <c r="J74" s="35"/>
      <c r="K74" s="35">
        <f t="shared" si="37"/>
        <v>61.999999999999986</v>
      </c>
      <c r="L74" s="35"/>
      <c r="M74" s="35">
        <f t="shared" si="38"/>
        <v>61.999999999999986</v>
      </c>
      <c r="N74" s="35">
        <v>2.6</v>
      </c>
      <c r="O74" s="35">
        <f>M74+N74</f>
        <v>64.59999999999998</v>
      </c>
    </row>
    <row r="75" spans="1:15" ht="33" customHeight="1">
      <c r="A75" s="26" t="s">
        <v>91</v>
      </c>
      <c r="B75" s="38" t="s">
        <v>336</v>
      </c>
      <c r="C75" s="15">
        <f aca="true" t="shared" si="41" ref="C75:I75">C77+C78</f>
        <v>3630</v>
      </c>
      <c r="D75" s="15">
        <f t="shared" si="41"/>
        <v>15258.4</v>
      </c>
      <c r="E75" s="15">
        <f t="shared" si="41"/>
        <v>18888.4</v>
      </c>
      <c r="F75" s="15">
        <f t="shared" si="41"/>
        <v>0</v>
      </c>
      <c r="G75" s="15">
        <f t="shared" si="41"/>
        <v>18888.4</v>
      </c>
      <c r="H75" s="15">
        <f t="shared" si="41"/>
        <v>0</v>
      </c>
      <c r="I75" s="15">
        <f t="shared" si="41"/>
        <v>18888.4</v>
      </c>
      <c r="J75" s="15">
        <f>J77+J78</f>
        <v>0</v>
      </c>
      <c r="K75" s="15">
        <f>K77+K78</f>
        <v>18888.4</v>
      </c>
      <c r="L75" s="15">
        <f>L77+L78</f>
        <v>28012.5</v>
      </c>
      <c r="M75" s="15">
        <f>M77+M78+M76</f>
        <v>46900.9</v>
      </c>
      <c r="N75" s="15">
        <f>N77+N78+N76</f>
        <v>4113.8</v>
      </c>
      <c r="O75" s="15">
        <f>O77+O78+O76</f>
        <v>51014.700000000004</v>
      </c>
    </row>
    <row r="76" spans="1:15" ht="23.25" customHeight="1">
      <c r="A76" s="26" t="s">
        <v>359</v>
      </c>
      <c r="B76" s="38" t="s">
        <v>360</v>
      </c>
      <c r="C76" s="15"/>
      <c r="D76" s="15"/>
      <c r="E76" s="15"/>
      <c r="F76" s="15"/>
      <c r="G76" s="15"/>
      <c r="H76" s="15"/>
      <c r="I76" s="15"/>
      <c r="J76" s="15"/>
      <c r="K76" s="15"/>
      <c r="L76" s="15"/>
      <c r="M76" s="15">
        <v>0</v>
      </c>
      <c r="N76" s="15">
        <v>931</v>
      </c>
      <c r="O76" s="17">
        <f>M76+N76</f>
        <v>931</v>
      </c>
    </row>
    <row r="77" spans="1:15" ht="132" customHeight="1">
      <c r="A77" s="26" t="s">
        <v>194</v>
      </c>
      <c r="B77" s="39" t="s">
        <v>33</v>
      </c>
      <c r="C77" s="15">
        <v>2927</v>
      </c>
      <c r="D77" s="16">
        <v>15258.4</v>
      </c>
      <c r="E77" s="17">
        <f>C77+D77</f>
        <v>18185.4</v>
      </c>
      <c r="F77" s="16"/>
      <c r="G77" s="17">
        <f>E77+F77</f>
        <v>18185.4</v>
      </c>
      <c r="H77" s="16"/>
      <c r="I77" s="17">
        <f>G77+H77</f>
        <v>18185.4</v>
      </c>
      <c r="J77" s="16"/>
      <c r="K77" s="17">
        <f>I77+J77</f>
        <v>18185.4</v>
      </c>
      <c r="L77" s="16">
        <v>28284.5</v>
      </c>
      <c r="M77" s="17">
        <f>K77+L77</f>
        <v>46469.9</v>
      </c>
      <c r="N77" s="16">
        <v>2802.8</v>
      </c>
      <c r="O77" s="17">
        <f>M77+N77</f>
        <v>49272.700000000004</v>
      </c>
    </row>
    <row r="78" spans="1:15" ht="69" customHeight="1">
      <c r="A78" s="26" t="s">
        <v>195</v>
      </c>
      <c r="B78" s="38" t="s">
        <v>92</v>
      </c>
      <c r="C78" s="15">
        <v>703</v>
      </c>
      <c r="D78" s="17"/>
      <c r="E78" s="17">
        <f>C78+D78</f>
        <v>703</v>
      </c>
      <c r="F78" s="17"/>
      <c r="G78" s="17">
        <f>E78+F78</f>
        <v>703</v>
      </c>
      <c r="H78" s="17"/>
      <c r="I78" s="17">
        <f>G78+H78</f>
        <v>703</v>
      </c>
      <c r="J78" s="17"/>
      <c r="K78" s="17">
        <f>I78+J78</f>
        <v>703</v>
      </c>
      <c r="L78" s="17">
        <v>-272</v>
      </c>
      <c r="M78" s="17">
        <f>K78+L78</f>
        <v>431</v>
      </c>
      <c r="N78" s="17">
        <v>380</v>
      </c>
      <c r="O78" s="17">
        <f>M78+N78</f>
        <v>811</v>
      </c>
    </row>
    <row r="79" spans="1:15" ht="23.25" customHeight="1">
      <c r="A79" s="26" t="s">
        <v>93</v>
      </c>
      <c r="B79" s="38" t="s">
        <v>94</v>
      </c>
      <c r="C79" s="15">
        <f aca="true" t="shared" si="42" ref="C79:I79">SUM(C80:C90)</f>
        <v>10972</v>
      </c>
      <c r="D79" s="15">
        <f t="shared" si="42"/>
        <v>0</v>
      </c>
      <c r="E79" s="15">
        <f t="shared" si="42"/>
        <v>10972</v>
      </c>
      <c r="F79" s="15">
        <f t="shared" si="42"/>
        <v>0</v>
      </c>
      <c r="G79" s="15">
        <f t="shared" si="42"/>
        <v>10972</v>
      </c>
      <c r="H79" s="15">
        <f t="shared" si="42"/>
        <v>0</v>
      </c>
      <c r="I79" s="15">
        <f t="shared" si="42"/>
        <v>10972</v>
      </c>
      <c r="J79" s="15">
        <f aca="true" t="shared" si="43" ref="J79:O79">SUM(J80:J90)</f>
        <v>0</v>
      </c>
      <c r="K79" s="15">
        <f t="shared" si="43"/>
        <v>10972</v>
      </c>
      <c r="L79" s="15">
        <f t="shared" si="43"/>
        <v>145.4</v>
      </c>
      <c r="M79" s="15">
        <f t="shared" si="43"/>
        <v>11117.4</v>
      </c>
      <c r="N79" s="15">
        <f>SUM(N80:N90)</f>
        <v>3599.2</v>
      </c>
      <c r="O79" s="15">
        <f t="shared" si="43"/>
        <v>14716.6</v>
      </c>
    </row>
    <row r="80" spans="1:15" ht="102" customHeight="1">
      <c r="A80" s="26" t="s">
        <v>95</v>
      </c>
      <c r="B80" s="38" t="s">
        <v>125</v>
      </c>
      <c r="C80" s="15">
        <v>205</v>
      </c>
      <c r="D80" s="17"/>
      <c r="E80" s="17">
        <f aca="true" t="shared" si="44" ref="E80:E88">C80+D80</f>
        <v>205</v>
      </c>
      <c r="F80" s="17"/>
      <c r="G80" s="17">
        <f aca="true" t="shared" si="45" ref="G80:G88">E80+F80</f>
        <v>205</v>
      </c>
      <c r="H80" s="17"/>
      <c r="I80" s="17">
        <f aca="true" t="shared" si="46" ref="I80:I88">G80+H80</f>
        <v>205</v>
      </c>
      <c r="J80" s="17"/>
      <c r="K80" s="17">
        <f aca="true" t="shared" si="47" ref="K80:K88">I80+J80</f>
        <v>205</v>
      </c>
      <c r="L80" s="17"/>
      <c r="M80" s="17">
        <f aca="true" t="shared" si="48" ref="M80:M88">K80+L80</f>
        <v>205</v>
      </c>
      <c r="N80" s="15"/>
      <c r="O80" s="17">
        <f aca="true" t="shared" si="49" ref="O80:O89">M80+N80</f>
        <v>205</v>
      </c>
    </row>
    <row r="81" spans="1:15" ht="84" customHeight="1">
      <c r="A81" s="26" t="s">
        <v>96</v>
      </c>
      <c r="B81" s="38" t="s">
        <v>97</v>
      </c>
      <c r="C81" s="15">
        <v>59</v>
      </c>
      <c r="D81" s="17"/>
      <c r="E81" s="17">
        <f t="shared" si="44"/>
        <v>59</v>
      </c>
      <c r="F81" s="17"/>
      <c r="G81" s="17">
        <f t="shared" si="45"/>
        <v>59</v>
      </c>
      <c r="H81" s="17"/>
      <c r="I81" s="17">
        <f t="shared" si="46"/>
        <v>59</v>
      </c>
      <c r="J81" s="17"/>
      <c r="K81" s="17">
        <f t="shared" si="47"/>
        <v>59</v>
      </c>
      <c r="L81" s="17"/>
      <c r="M81" s="17">
        <f t="shared" si="48"/>
        <v>59</v>
      </c>
      <c r="N81" s="15"/>
      <c r="O81" s="17">
        <f t="shared" si="49"/>
        <v>59</v>
      </c>
    </row>
    <row r="82" spans="1:15" ht="81" customHeight="1">
      <c r="A82" s="26" t="s">
        <v>98</v>
      </c>
      <c r="B82" s="38" t="s">
        <v>11</v>
      </c>
      <c r="C82" s="15">
        <v>10</v>
      </c>
      <c r="D82" s="17"/>
      <c r="E82" s="17">
        <f t="shared" si="44"/>
        <v>10</v>
      </c>
      <c r="F82" s="17"/>
      <c r="G82" s="17">
        <f t="shared" si="45"/>
        <v>10</v>
      </c>
      <c r="H82" s="17"/>
      <c r="I82" s="17">
        <f t="shared" si="46"/>
        <v>10</v>
      </c>
      <c r="J82" s="17"/>
      <c r="K82" s="17">
        <f t="shared" si="47"/>
        <v>10</v>
      </c>
      <c r="L82" s="17"/>
      <c r="M82" s="17">
        <f t="shared" si="48"/>
        <v>10</v>
      </c>
      <c r="N82" s="15"/>
      <c r="O82" s="17">
        <f t="shared" si="49"/>
        <v>10</v>
      </c>
    </row>
    <row r="83" spans="1:15" ht="85.5" customHeight="1">
      <c r="A83" s="26" t="s">
        <v>99</v>
      </c>
      <c r="B83" s="38" t="s">
        <v>69</v>
      </c>
      <c r="C83" s="15">
        <v>80</v>
      </c>
      <c r="D83" s="17"/>
      <c r="E83" s="17">
        <f t="shared" si="44"/>
        <v>80</v>
      </c>
      <c r="F83" s="17"/>
      <c r="G83" s="17">
        <f t="shared" si="45"/>
        <v>80</v>
      </c>
      <c r="H83" s="17"/>
      <c r="I83" s="17">
        <f t="shared" si="46"/>
        <v>80</v>
      </c>
      <c r="J83" s="17"/>
      <c r="K83" s="17">
        <f t="shared" si="47"/>
        <v>80</v>
      </c>
      <c r="L83" s="17"/>
      <c r="M83" s="17">
        <f t="shared" si="48"/>
        <v>80</v>
      </c>
      <c r="N83" s="15">
        <v>-80</v>
      </c>
      <c r="O83" s="17">
        <f t="shared" si="49"/>
        <v>0</v>
      </c>
    </row>
    <row r="84" spans="1:15" ht="69.75" customHeight="1">
      <c r="A84" s="26" t="s">
        <v>174</v>
      </c>
      <c r="B84" s="38" t="s">
        <v>371</v>
      </c>
      <c r="C84" s="15">
        <v>17.2</v>
      </c>
      <c r="D84" s="17"/>
      <c r="E84" s="17">
        <f t="shared" si="44"/>
        <v>17.2</v>
      </c>
      <c r="F84" s="17"/>
      <c r="G84" s="17">
        <f t="shared" si="45"/>
        <v>17.2</v>
      </c>
      <c r="H84" s="17"/>
      <c r="I84" s="17">
        <f t="shared" si="46"/>
        <v>17.2</v>
      </c>
      <c r="J84" s="17"/>
      <c r="K84" s="17">
        <f t="shared" si="47"/>
        <v>17.2</v>
      </c>
      <c r="L84" s="17"/>
      <c r="M84" s="17">
        <f t="shared" si="48"/>
        <v>17.2</v>
      </c>
      <c r="N84" s="15"/>
      <c r="O84" s="17">
        <f t="shared" si="49"/>
        <v>17.2</v>
      </c>
    </row>
    <row r="85" spans="1:15" ht="50.25" customHeight="1">
      <c r="A85" s="26" t="s">
        <v>153</v>
      </c>
      <c r="B85" s="38" t="s">
        <v>372</v>
      </c>
      <c r="C85" s="15">
        <v>40.2</v>
      </c>
      <c r="D85" s="17"/>
      <c r="E85" s="17">
        <f t="shared" si="44"/>
        <v>40.2</v>
      </c>
      <c r="F85" s="17"/>
      <c r="G85" s="17">
        <f t="shared" si="45"/>
        <v>40.2</v>
      </c>
      <c r="H85" s="17"/>
      <c r="I85" s="17">
        <f t="shared" si="46"/>
        <v>40.2</v>
      </c>
      <c r="J85" s="17"/>
      <c r="K85" s="17">
        <f t="shared" si="47"/>
        <v>40.2</v>
      </c>
      <c r="L85" s="17"/>
      <c r="M85" s="17">
        <f t="shared" si="48"/>
        <v>40.2</v>
      </c>
      <c r="N85" s="15"/>
      <c r="O85" s="17">
        <f t="shared" si="49"/>
        <v>40.2</v>
      </c>
    </row>
    <row r="86" spans="1:15" ht="36.75" customHeight="1">
      <c r="A86" s="26" t="s">
        <v>184</v>
      </c>
      <c r="B86" s="38" t="s">
        <v>100</v>
      </c>
      <c r="C86" s="15">
        <v>6.1</v>
      </c>
      <c r="D86" s="17"/>
      <c r="E86" s="17">
        <f t="shared" si="44"/>
        <v>6.1</v>
      </c>
      <c r="F86" s="17"/>
      <c r="G86" s="17">
        <f t="shared" si="45"/>
        <v>6.1</v>
      </c>
      <c r="H86" s="17"/>
      <c r="I86" s="17">
        <f t="shared" si="46"/>
        <v>6.1</v>
      </c>
      <c r="J86" s="17"/>
      <c r="K86" s="17">
        <f t="shared" si="47"/>
        <v>6.1</v>
      </c>
      <c r="L86" s="17"/>
      <c r="M86" s="17">
        <f t="shared" si="48"/>
        <v>6.1</v>
      </c>
      <c r="N86" s="15"/>
      <c r="O86" s="17">
        <f t="shared" si="49"/>
        <v>6.1</v>
      </c>
    </row>
    <row r="87" spans="1:15" ht="81" customHeight="1">
      <c r="A87" s="26" t="s">
        <v>148</v>
      </c>
      <c r="B87" s="38" t="s">
        <v>124</v>
      </c>
      <c r="C87" s="15">
        <v>170</v>
      </c>
      <c r="D87" s="17"/>
      <c r="E87" s="17">
        <f t="shared" si="44"/>
        <v>170</v>
      </c>
      <c r="F87" s="17"/>
      <c r="G87" s="17">
        <f t="shared" si="45"/>
        <v>170</v>
      </c>
      <c r="H87" s="17"/>
      <c r="I87" s="17">
        <f t="shared" si="46"/>
        <v>170</v>
      </c>
      <c r="J87" s="17"/>
      <c r="K87" s="17">
        <f t="shared" si="47"/>
        <v>170</v>
      </c>
      <c r="L87" s="17"/>
      <c r="M87" s="17">
        <f t="shared" si="48"/>
        <v>170</v>
      </c>
      <c r="N87" s="15"/>
      <c r="O87" s="17">
        <f t="shared" si="49"/>
        <v>170</v>
      </c>
    </row>
    <row r="88" spans="1:15" ht="51.75" customHeight="1">
      <c r="A88" s="26" t="s">
        <v>101</v>
      </c>
      <c r="B88" s="38" t="s">
        <v>102</v>
      </c>
      <c r="C88" s="15">
        <v>8800</v>
      </c>
      <c r="D88" s="17"/>
      <c r="E88" s="17">
        <f t="shared" si="44"/>
        <v>8800</v>
      </c>
      <c r="F88" s="17"/>
      <c r="G88" s="17">
        <f t="shared" si="45"/>
        <v>8800</v>
      </c>
      <c r="H88" s="17"/>
      <c r="I88" s="17">
        <f t="shared" si="46"/>
        <v>8800</v>
      </c>
      <c r="J88" s="17"/>
      <c r="K88" s="17">
        <f t="shared" si="47"/>
        <v>8800</v>
      </c>
      <c r="L88" s="17"/>
      <c r="M88" s="17">
        <f t="shared" si="48"/>
        <v>8800</v>
      </c>
      <c r="N88" s="17">
        <v>2400</v>
      </c>
      <c r="O88" s="17">
        <f t="shared" si="49"/>
        <v>11200</v>
      </c>
    </row>
    <row r="89" spans="1:15" ht="69" customHeight="1">
      <c r="A89" s="26" t="s">
        <v>361</v>
      </c>
      <c r="B89" s="44" t="s">
        <v>362</v>
      </c>
      <c r="C89" s="15"/>
      <c r="D89" s="17"/>
      <c r="E89" s="17"/>
      <c r="F89" s="17"/>
      <c r="G89" s="17"/>
      <c r="H89" s="17"/>
      <c r="I89" s="17"/>
      <c r="J89" s="17"/>
      <c r="K89" s="17"/>
      <c r="L89" s="17"/>
      <c r="M89" s="17">
        <v>0</v>
      </c>
      <c r="N89" s="15"/>
      <c r="O89" s="17">
        <f t="shared" si="49"/>
        <v>0</v>
      </c>
    </row>
    <row r="90" spans="1:15" ht="53.25" customHeight="1">
      <c r="A90" s="26" t="s">
        <v>103</v>
      </c>
      <c r="B90" s="38" t="s">
        <v>104</v>
      </c>
      <c r="C90" s="15">
        <f aca="true" t="shared" si="50" ref="C90:I90">SUM(C93:C107)</f>
        <v>1584.5</v>
      </c>
      <c r="D90" s="15">
        <f t="shared" si="50"/>
        <v>0</v>
      </c>
      <c r="E90" s="15">
        <f t="shared" si="50"/>
        <v>1584.5</v>
      </c>
      <c r="F90" s="15">
        <f t="shared" si="50"/>
        <v>0</v>
      </c>
      <c r="G90" s="15">
        <f t="shared" si="50"/>
        <v>1584.5</v>
      </c>
      <c r="H90" s="15">
        <f t="shared" si="50"/>
        <v>0</v>
      </c>
      <c r="I90" s="15">
        <f t="shared" si="50"/>
        <v>1584.5</v>
      </c>
      <c r="J90" s="15">
        <f>SUM(J93:J107)</f>
        <v>0</v>
      </c>
      <c r="K90" s="15">
        <f>SUM(K93:K107)</f>
        <v>1584.5</v>
      </c>
      <c r="L90" s="15">
        <f>SUM(L93:L107)</f>
        <v>145.4</v>
      </c>
      <c r="M90" s="15">
        <f>SUM(M91:M108)</f>
        <v>1729.9</v>
      </c>
      <c r="N90" s="15">
        <f>SUM(N91:N108)</f>
        <v>1279.2</v>
      </c>
      <c r="O90" s="15">
        <f>SUM(O91:O108)</f>
        <v>3009.1000000000004</v>
      </c>
    </row>
    <row r="91" spans="1:15" ht="53.25" customHeight="1">
      <c r="A91" s="29" t="s">
        <v>363</v>
      </c>
      <c r="B91" s="44" t="s">
        <v>104</v>
      </c>
      <c r="C91" s="15"/>
      <c r="D91" s="15"/>
      <c r="E91" s="15"/>
      <c r="F91" s="15"/>
      <c r="G91" s="15"/>
      <c r="H91" s="15"/>
      <c r="I91" s="15"/>
      <c r="J91" s="15"/>
      <c r="K91" s="15"/>
      <c r="L91" s="15"/>
      <c r="M91" s="15">
        <v>0</v>
      </c>
      <c r="N91" s="15"/>
      <c r="O91" s="17">
        <f aca="true" t="shared" si="51" ref="O91:O108">M91+N91</f>
        <v>0</v>
      </c>
    </row>
    <row r="92" spans="1:15" ht="53.25" customHeight="1">
      <c r="A92" s="29" t="s">
        <v>364</v>
      </c>
      <c r="B92" s="44" t="s">
        <v>156</v>
      </c>
      <c r="C92" s="15"/>
      <c r="D92" s="15"/>
      <c r="E92" s="15"/>
      <c r="F92" s="15"/>
      <c r="G92" s="15"/>
      <c r="H92" s="15"/>
      <c r="I92" s="15"/>
      <c r="J92" s="15"/>
      <c r="K92" s="15"/>
      <c r="L92" s="15"/>
      <c r="M92" s="15">
        <v>0</v>
      </c>
      <c r="N92" s="15"/>
      <c r="O92" s="17">
        <f t="shared" si="51"/>
        <v>0</v>
      </c>
    </row>
    <row r="93" spans="1:15" ht="57" customHeight="1">
      <c r="A93" s="26" t="s">
        <v>175</v>
      </c>
      <c r="B93" s="38" t="s">
        <v>156</v>
      </c>
      <c r="C93" s="15">
        <v>2</v>
      </c>
      <c r="D93" s="15"/>
      <c r="E93" s="17">
        <f aca="true" t="shared" si="52" ref="E93:E107">C93+D93</f>
        <v>2</v>
      </c>
      <c r="F93" s="15"/>
      <c r="G93" s="17">
        <f aca="true" t="shared" si="53" ref="G93:G107">E93+F93</f>
        <v>2</v>
      </c>
      <c r="H93" s="15"/>
      <c r="I93" s="17">
        <f aca="true" t="shared" si="54" ref="I93:I107">G93+H93</f>
        <v>2</v>
      </c>
      <c r="J93" s="15"/>
      <c r="K93" s="17">
        <f aca="true" t="shared" si="55" ref="K93:K107">I93+J93</f>
        <v>2</v>
      </c>
      <c r="L93" s="15"/>
      <c r="M93" s="17">
        <f aca="true" t="shared" si="56" ref="M93:M107">K93+L93</f>
        <v>2</v>
      </c>
      <c r="N93" s="15"/>
      <c r="O93" s="17">
        <f t="shared" si="51"/>
        <v>2</v>
      </c>
    </row>
    <row r="94" spans="1:15" ht="83.25" customHeight="1">
      <c r="A94" s="26" t="s">
        <v>107</v>
      </c>
      <c r="B94" s="38" t="s">
        <v>172</v>
      </c>
      <c r="C94" s="15">
        <v>10</v>
      </c>
      <c r="D94" s="15"/>
      <c r="E94" s="17">
        <f t="shared" si="52"/>
        <v>10</v>
      </c>
      <c r="F94" s="15"/>
      <c r="G94" s="17">
        <f t="shared" si="53"/>
        <v>10</v>
      </c>
      <c r="H94" s="15"/>
      <c r="I94" s="17">
        <f t="shared" si="54"/>
        <v>10</v>
      </c>
      <c r="J94" s="15"/>
      <c r="K94" s="17">
        <f t="shared" si="55"/>
        <v>10</v>
      </c>
      <c r="L94" s="15"/>
      <c r="M94" s="17">
        <f t="shared" si="56"/>
        <v>10</v>
      </c>
      <c r="N94" s="15"/>
      <c r="O94" s="17">
        <f t="shared" si="51"/>
        <v>10</v>
      </c>
    </row>
    <row r="95" spans="1:15" ht="82.5" customHeight="1">
      <c r="A95" s="26" t="s">
        <v>105</v>
      </c>
      <c r="B95" s="38" t="s">
        <v>351</v>
      </c>
      <c r="C95" s="15">
        <v>900</v>
      </c>
      <c r="D95" s="17"/>
      <c r="E95" s="17">
        <f t="shared" si="52"/>
        <v>900</v>
      </c>
      <c r="F95" s="17"/>
      <c r="G95" s="17">
        <f t="shared" si="53"/>
        <v>900</v>
      </c>
      <c r="H95" s="17"/>
      <c r="I95" s="17">
        <f t="shared" si="54"/>
        <v>900</v>
      </c>
      <c r="J95" s="17"/>
      <c r="K95" s="17">
        <f t="shared" si="55"/>
        <v>900</v>
      </c>
      <c r="L95" s="17"/>
      <c r="M95" s="17">
        <f t="shared" si="56"/>
        <v>900</v>
      </c>
      <c r="N95" s="15">
        <v>182.2</v>
      </c>
      <c r="O95" s="17">
        <f t="shared" si="51"/>
        <v>1082.2</v>
      </c>
    </row>
    <row r="96" spans="1:15" ht="54" customHeight="1">
      <c r="A96" s="26" t="s">
        <v>154</v>
      </c>
      <c r="B96" s="38" t="s">
        <v>104</v>
      </c>
      <c r="C96" s="15">
        <v>226</v>
      </c>
      <c r="D96" s="17"/>
      <c r="E96" s="17">
        <f t="shared" si="52"/>
        <v>226</v>
      </c>
      <c r="F96" s="17"/>
      <c r="G96" s="17">
        <f t="shared" si="53"/>
        <v>226</v>
      </c>
      <c r="H96" s="17"/>
      <c r="I96" s="17">
        <f t="shared" si="54"/>
        <v>226</v>
      </c>
      <c r="J96" s="17"/>
      <c r="K96" s="17">
        <f t="shared" si="55"/>
        <v>226</v>
      </c>
      <c r="L96" s="17"/>
      <c r="M96" s="17">
        <f t="shared" si="56"/>
        <v>226</v>
      </c>
      <c r="N96" s="15">
        <v>81</v>
      </c>
      <c r="O96" s="17">
        <f t="shared" si="51"/>
        <v>307</v>
      </c>
    </row>
    <row r="97" spans="1:15" ht="99.75" customHeight="1">
      <c r="A97" s="26" t="s">
        <v>106</v>
      </c>
      <c r="B97" s="38" t="s">
        <v>0</v>
      </c>
      <c r="C97" s="15">
        <v>42.2</v>
      </c>
      <c r="D97" s="17"/>
      <c r="E97" s="17">
        <f t="shared" si="52"/>
        <v>42.2</v>
      </c>
      <c r="F97" s="17"/>
      <c r="G97" s="17">
        <f t="shared" si="53"/>
        <v>42.2</v>
      </c>
      <c r="H97" s="17"/>
      <c r="I97" s="17">
        <f t="shared" si="54"/>
        <v>42.2</v>
      </c>
      <c r="J97" s="17"/>
      <c r="K97" s="17">
        <f t="shared" si="55"/>
        <v>42.2</v>
      </c>
      <c r="L97" s="17"/>
      <c r="M97" s="17">
        <f t="shared" si="56"/>
        <v>42.2</v>
      </c>
      <c r="N97" s="15"/>
      <c r="O97" s="17">
        <f t="shared" si="51"/>
        <v>42.2</v>
      </c>
    </row>
    <row r="98" spans="1:15" ht="152.25" customHeight="1">
      <c r="A98" s="26" t="s">
        <v>196</v>
      </c>
      <c r="B98" s="38" t="s">
        <v>1</v>
      </c>
      <c r="C98" s="15">
        <v>160</v>
      </c>
      <c r="D98" s="17"/>
      <c r="E98" s="17">
        <f t="shared" si="52"/>
        <v>160</v>
      </c>
      <c r="F98" s="17"/>
      <c r="G98" s="17">
        <f t="shared" si="53"/>
        <v>160</v>
      </c>
      <c r="H98" s="17"/>
      <c r="I98" s="17">
        <f t="shared" si="54"/>
        <v>160</v>
      </c>
      <c r="J98" s="17"/>
      <c r="K98" s="17">
        <f t="shared" si="55"/>
        <v>160</v>
      </c>
      <c r="L98" s="17"/>
      <c r="M98" s="17">
        <f t="shared" si="56"/>
        <v>160</v>
      </c>
      <c r="N98" s="15"/>
      <c r="O98" s="17">
        <f t="shared" si="51"/>
        <v>160</v>
      </c>
    </row>
    <row r="99" spans="1:15" ht="68.25" customHeight="1">
      <c r="A99" s="29" t="s">
        <v>365</v>
      </c>
      <c r="B99" s="44" t="s">
        <v>366</v>
      </c>
      <c r="C99" s="15"/>
      <c r="D99" s="17"/>
      <c r="E99" s="17"/>
      <c r="F99" s="17"/>
      <c r="G99" s="17"/>
      <c r="H99" s="17"/>
      <c r="I99" s="17"/>
      <c r="J99" s="17"/>
      <c r="K99" s="17"/>
      <c r="L99" s="17"/>
      <c r="M99" s="17">
        <v>0</v>
      </c>
      <c r="N99" s="15"/>
      <c r="O99" s="17">
        <f t="shared" si="51"/>
        <v>0</v>
      </c>
    </row>
    <row r="100" spans="1:15" ht="54" customHeight="1">
      <c r="A100" s="29" t="s">
        <v>367</v>
      </c>
      <c r="B100" s="44" t="s">
        <v>104</v>
      </c>
      <c r="C100" s="15"/>
      <c r="D100" s="17"/>
      <c r="E100" s="17"/>
      <c r="F100" s="17"/>
      <c r="G100" s="17"/>
      <c r="H100" s="17"/>
      <c r="I100" s="17"/>
      <c r="J100" s="17"/>
      <c r="K100" s="17"/>
      <c r="L100" s="17"/>
      <c r="M100" s="17">
        <v>0</v>
      </c>
      <c r="N100" s="15"/>
      <c r="O100" s="17">
        <f t="shared" si="51"/>
        <v>0</v>
      </c>
    </row>
    <row r="101" spans="1:15" ht="83.25" customHeight="1">
      <c r="A101" s="26" t="s">
        <v>108</v>
      </c>
      <c r="B101" s="38" t="s">
        <v>176</v>
      </c>
      <c r="C101" s="15">
        <v>3.3</v>
      </c>
      <c r="D101" s="17"/>
      <c r="E101" s="17">
        <f t="shared" si="52"/>
        <v>3.3</v>
      </c>
      <c r="F101" s="17"/>
      <c r="G101" s="17">
        <f t="shared" si="53"/>
        <v>3.3</v>
      </c>
      <c r="H101" s="17"/>
      <c r="I101" s="17">
        <f t="shared" si="54"/>
        <v>3.3</v>
      </c>
      <c r="J101" s="17"/>
      <c r="K101" s="17">
        <f t="shared" si="55"/>
        <v>3.3</v>
      </c>
      <c r="L101" s="17"/>
      <c r="M101" s="17">
        <f t="shared" si="56"/>
        <v>3.3</v>
      </c>
      <c r="N101" s="15"/>
      <c r="O101" s="17">
        <f t="shared" si="51"/>
        <v>3.3</v>
      </c>
    </row>
    <row r="102" spans="1:15" ht="54" customHeight="1">
      <c r="A102" s="26" t="s">
        <v>155</v>
      </c>
      <c r="B102" s="38" t="s">
        <v>156</v>
      </c>
      <c r="C102" s="15">
        <v>45</v>
      </c>
      <c r="D102" s="17"/>
      <c r="E102" s="17">
        <f t="shared" si="52"/>
        <v>45</v>
      </c>
      <c r="F102" s="17"/>
      <c r="G102" s="17">
        <f t="shared" si="53"/>
        <v>45</v>
      </c>
      <c r="H102" s="17"/>
      <c r="I102" s="17">
        <f t="shared" si="54"/>
        <v>45</v>
      </c>
      <c r="J102" s="17"/>
      <c r="K102" s="17">
        <f t="shared" si="55"/>
        <v>45</v>
      </c>
      <c r="L102" s="17"/>
      <c r="M102" s="17">
        <f t="shared" si="56"/>
        <v>45</v>
      </c>
      <c r="N102" s="15"/>
      <c r="O102" s="17">
        <f t="shared" si="51"/>
        <v>45</v>
      </c>
    </row>
    <row r="103" spans="1:15" ht="82.5" customHeight="1">
      <c r="A103" s="26" t="s">
        <v>111</v>
      </c>
      <c r="B103" s="38" t="s">
        <v>173</v>
      </c>
      <c r="C103" s="15">
        <v>31</v>
      </c>
      <c r="D103" s="17"/>
      <c r="E103" s="17">
        <f t="shared" si="52"/>
        <v>31</v>
      </c>
      <c r="F103" s="17"/>
      <c r="G103" s="17">
        <f t="shared" si="53"/>
        <v>31</v>
      </c>
      <c r="H103" s="17"/>
      <c r="I103" s="17">
        <f t="shared" si="54"/>
        <v>31</v>
      </c>
      <c r="J103" s="17"/>
      <c r="K103" s="17">
        <f t="shared" si="55"/>
        <v>31</v>
      </c>
      <c r="L103" s="17"/>
      <c r="M103" s="17">
        <f t="shared" si="56"/>
        <v>31</v>
      </c>
      <c r="N103" s="15"/>
      <c r="O103" s="17">
        <f t="shared" si="51"/>
        <v>31</v>
      </c>
    </row>
    <row r="104" spans="1:15" ht="82.5" customHeight="1">
      <c r="A104" s="26" t="s">
        <v>349</v>
      </c>
      <c r="B104" s="38" t="s">
        <v>350</v>
      </c>
      <c r="C104" s="15"/>
      <c r="D104" s="17"/>
      <c r="E104" s="17"/>
      <c r="F104" s="17"/>
      <c r="G104" s="17"/>
      <c r="H104" s="17"/>
      <c r="I104" s="17"/>
      <c r="J104" s="17"/>
      <c r="K104" s="17"/>
      <c r="L104" s="17">
        <v>145.4</v>
      </c>
      <c r="M104" s="17">
        <f t="shared" si="56"/>
        <v>145.4</v>
      </c>
      <c r="N104" s="15"/>
      <c r="O104" s="17">
        <f t="shared" si="51"/>
        <v>145.4</v>
      </c>
    </row>
    <row r="105" spans="1:15" ht="65.25" customHeight="1">
      <c r="A105" s="29" t="s">
        <v>368</v>
      </c>
      <c r="B105" s="44" t="s">
        <v>156</v>
      </c>
      <c r="C105" s="15"/>
      <c r="D105" s="17"/>
      <c r="E105" s="17"/>
      <c r="F105" s="17"/>
      <c r="G105" s="17"/>
      <c r="H105" s="17"/>
      <c r="I105" s="17"/>
      <c r="J105" s="17"/>
      <c r="K105" s="17"/>
      <c r="L105" s="17"/>
      <c r="M105" s="17">
        <v>0</v>
      </c>
      <c r="N105" s="15"/>
      <c r="O105" s="17">
        <f t="shared" si="51"/>
        <v>0</v>
      </c>
    </row>
    <row r="106" spans="1:15" ht="59.25" customHeight="1">
      <c r="A106" s="29" t="s">
        <v>369</v>
      </c>
      <c r="B106" s="44" t="s">
        <v>156</v>
      </c>
      <c r="C106" s="15"/>
      <c r="D106" s="17"/>
      <c r="E106" s="17"/>
      <c r="F106" s="17"/>
      <c r="G106" s="17"/>
      <c r="H106" s="17"/>
      <c r="I106" s="17"/>
      <c r="J106" s="17"/>
      <c r="K106" s="17"/>
      <c r="L106" s="17"/>
      <c r="M106" s="17">
        <v>0</v>
      </c>
      <c r="N106" s="15"/>
      <c r="O106" s="17">
        <f t="shared" si="51"/>
        <v>0</v>
      </c>
    </row>
    <row r="107" spans="1:15" ht="69" customHeight="1">
      <c r="A107" s="26" t="s">
        <v>109</v>
      </c>
      <c r="B107" s="38" t="s">
        <v>110</v>
      </c>
      <c r="C107" s="15">
        <v>165</v>
      </c>
      <c r="D107" s="17"/>
      <c r="E107" s="17">
        <f t="shared" si="52"/>
        <v>165</v>
      </c>
      <c r="F107" s="17"/>
      <c r="G107" s="17">
        <f t="shared" si="53"/>
        <v>165</v>
      </c>
      <c r="H107" s="17"/>
      <c r="I107" s="17">
        <f t="shared" si="54"/>
        <v>165</v>
      </c>
      <c r="J107" s="17"/>
      <c r="K107" s="17">
        <f t="shared" si="55"/>
        <v>165</v>
      </c>
      <c r="L107" s="17"/>
      <c r="M107" s="17">
        <f t="shared" si="56"/>
        <v>165</v>
      </c>
      <c r="N107" s="17">
        <v>1016</v>
      </c>
      <c r="O107" s="17">
        <f t="shared" si="51"/>
        <v>1181</v>
      </c>
    </row>
    <row r="108" spans="1:15" ht="59.25" customHeight="1">
      <c r="A108" s="29" t="s">
        <v>370</v>
      </c>
      <c r="B108" s="44" t="s">
        <v>156</v>
      </c>
      <c r="C108" s="15"/>
      <c r="D108" s="17"/>
      <c r="E108" s="17"/>
      <c r="F108" s="17"/>
      <c r="G108" s="17"/>
      <c r="H108" s="17"/>
      <c r="I108" s="17"/>
      <c r="J108" s="17"/>
      <c r="K108" s="17"/>
      <c r="L108" s="17"/>
      <c r="M108" s="17">
        <v>0</v>
      </c>
      <c r="N108" s="15"/>
      <c r="O108" s="17">
        <f t="shared" si="51"/>
        <v>0</v>
      </c>
    </row>
    <row r="109" spans="1:15" ht="30" customHeight="1">
      <c r="A109" s="26" t="s">
        <v>112</v>
      </c>
      <c r="B109" s="38" t="s">
        <v>113</v>
      </c>
      <c r="C109" s="15">
        <f aca="true" t="shared" si="57" ref="C109:I109">C110</f>
        <v>30</v>
      </c>
      <c r="D109" s="15">
        <f t="shared" si="57"/>
        <v>0</v>
      </c>
      <c r="E109" s="15">
        <f t="shared" si="57"/>
        <v>30</v>
      </c>
      <c r="F109" s="15">
        <f t="shared" si="57"/>
        <v>0</v>
      </c>
      <c r="G109" s="15">
        <f t="shared" si="57"/>
        <v>30</v>
      </c>
      <c r="H109" s="15">
        <f t="shared" si="57"/>
        <v>0</v>
      </c>
      <c r="I109" s="15">
        <f t="shared" si="57"/>
        <v>30</v>
      </c>
      <c r="J109" s="15">
        <f aca="true" t="shared" si="58" ref="J109:O109">J110</f>
        <v>0</v>
      </c>
      <c r="K109" s="15">
        <f t="shared" si="58"/>
        <v>30</v>
      </c>
      <c r="L109" s="15">
        <f t="shared" si="58"/>
        <v>0</v>
      </c>
      <c r="M109" s="15">
        <f t="shared" si="58"/>
        <v>30</v>
      </c>
      <c r="N109" s="15">
        <f t="shared" si="58"/>
        <v>0</v>
      </c>
      <c r="O109" s="15">
        <f t="shared" si="58"/>
        <v>30</v>
      </c>
    </row>
    <row r="110" spans="1:15" ht="40.5" customHeight="1">
      <c r="A110" s="26" t="s">
        <v>168</v>
      </c>
      <c r="B110" s="38" t="s">
        <v>157</v>
      </c>
      <c r="C110" s="15">
        <v>30</v>
      </c>
      <c r="D110" s="17"/>
      <c r="E110" s="17">
        <f>C110+D110</f>
        <v>30</v>
      </c>
      <c r="F110" s="17"/>
      <c r="G110" s="17">
        <f>E110+F110</f>
        <v>30</v>
      </c>
      <c r="H110" s="17"/>
      <c r="I110" s="17">
        <f>G110+H110</f>
        <v>30</v>
      </c>
      <c r="J110" s="17"/>
      <c r="K110" s="17">
        <f>I110+J110</f>
        <v>30</v>
      </c>
      <c r="L110" s="17"/>
      <c r="M110" s="17">
        <f>K110+L110</f>
        <v>30</v>
      </c>
      <c r="N110" s="17"/>
      <c r="O110" s="17">
        <f>M110+N110</f>
        <v>30</v>
      </c>
    </row>
    <row r="111" spans="1:15" ht="55.5" customHeight="1">
      <c r="A111" s="26" t="s">
        <v>376</v>
      </c>
      <c r="B111" s="38" t="s">
        <v>374</v>
      </c>
      <c r="C111" s="15"/>
      <c r="D111" s="17"/>
      <c r="E111" s="17"/>
      <c r="F111" s="17"/>
      <c r="G111" s="17"/>
      <c r="H111" s="17"/>
      <c r="I111" s="17"/>
      <c r="J111" s="17"/>
      <c r="K111" s="17"/>
      <c r="L111" s="17"/>
      <c r="M111" s="17">
        <f>M112</f>
        <v>0</v>
      </c>
      <c r="N111" s="17">
        <f>N112</f>
        <v>39.51</v>
      </c>
      <c r="O111" s="17">
        <f>M111+N111</f>
        <v>39.51</v>
      </c>
    </row>
    <row r="112" spans="1:15" ht="53.25" customHeight="1">
      <c r="A112" s="48" t="s">
        <v>375</v>
      </c>
      <c r="B112" s="44" t="s">
        <v>374</v>
      </c>
      <c r="C112" s="15"/>
      <c r="D112" s="17"/>
      <c r="E112" s="17"/>
      <c r="F112" s="17"/>
      <c r="G112" s="17"/>
      <c r="H112" s="17"/>
      <c r="I112" s="17"/>
      <c r="J112" s="17"/>
      <c r="K112" s="17"/>
      <c r="L112" s="17"/>
      <c r="M112" s="17"/>
      <c r="N112" s="17">
        <v>39.51</v>
      </c>
      <c r="O112" s="17">
        <f>M112+N112</f>
        <v>39.51</v>
      </c>
    </row>
    <row r="113" spans="1:15" ht="39.75" customHeight="1">
      <c r="A113" s="26" t="s">
        <v>197</v>
      </c>
      <c r="B113" s="38" t="s">
        <v>34</v>
      </c>
      <c r="C113" s="15"/>
      <c r="D113" s="17"/>
      <c r="E113" s="17">
        <f aca="true" t="shared" si="59" ref="E113:O113">E114</f>
        <v>0</v>
      </c>
      <c r="F113" s="17">
        <f t="shared" si="59"/>
        <v>-13311.38</v>
      </c>
      <c r="G113" s="17">
        <f t="shared" si="59"/>
        <v>-13311.38</v>
      </c>
      <c r="H113" s="17">
        <f t="shared" si="59"/>
        <v>0</v>
      </c>
      <c r="I113" s="17">
        <f t="shared" si="59"/>
        <v>-13311.38</v>
      </c>
      <c r="J113" s="17">
        <f t="shared" si="59"/>
        <v>0</v>
      </c>
      <c r="K113" s="17">
        <f t="shared" si="59"/>
        <v>-13311.38</v>
      </c>
      <c r="L113" s="17">
        <f t="shared" si="59"/>
        <v>-420.2</v>
      </c>
      <c r="M113" s="17">
        <f t="shared" si="59"/>
        <v>-13731.58</v>
      </c>
      <c r="N113" s="17">
        <f t="shared" si="59"/>
        <v>0</v>
      </c>
      <c r="O113" s="17">
        <f t="shared" si="59"/>
        <v>-13731.58</v>
      </c>
    </row>
    <row r="114" spans="1:15" ht="69" customHeight="1">
      <c r="A114" s="26" t="s">
        <v>197</v>
      </c>
      <c r="B114" s="38" t="s">
        <v>290</v>
      </c>
      <c r="C114" s="15"/>
      <c r="D114" s="17"/>
      <c r="E114" s="17"/>
      <c r="F114" s="17">
        <v>-13311.38</v>
      </c>
      <c r="G114" s="17">
        <f aca="true" t="shared" si="60" ref="G114:G123">E114+F114</f>
        <v>-13311.38</v>
      </c>
      <c r="H114" s="17"/>
      <c r="I114" s="17">
        <f aca="true" t="shared" si="61" ref="I114:I123">G114+H114</f>
        <v>-13311.38</v>
      </c>
      <c r="J114" s="17"/>
      <c r="K114" s="17">
        <f aca="true" t="shared" si="62" ref="K114:K126">I114+J114</f>
        <v>-13311.38</v>
      </c>
      <c r="L114" s="17">
        <v>-420.2</v>
      </c>
      <c r="M114" s="17">
        <f>K114+L114</f>
        <v>-13731.58</v>
      </c>
      <c r="N114" s="17">
        <v>0</v>
      </c>
      <c r="O114" s="17">
        <f>M114+N114</f>
        <v>-13731.58</v>
      </c>
    </row>
    <row r="115" spans="1:15" ht="27" customHeight="1">
      <c r="A115" s="26" t="s">
        <v>114</v>
      </c>
      <c r="B115" s="38" t="s">
        <v>115</v>
      </c>
      <c r="C115" s="15">
        <f>C116+C191</f>
        <v>1597089.46</v>
      </c>
      <c r="D115" s="15">
        <f>D116+D191</f>
        <v>141247.72</v>
      </c>
      <c r="E115" s="15">
        <f>E116+E191</f>
        <v>1738337.18</v>
      </c>
      <c r="F115" s="15">
        <f>F116+F191</f>
        <v>24901.960000000003</v>
      </c>
      <c r="G115" s="15">
        <f t="shared" si="60"/>
        <v>1763239.14</v>
      </c>
      <c r="H115" s="15">
        <f>H116+H191</f>
        <v>37024.409999999996</v>
      </c>
      <c r="I115" s="15">
        <f t="shared" si="61"/>
        <v>1800263.5499999998</v>
      </c>
      <c r="J115" s="15">
        <f>J116+J191</f>
        <v>50880.71</v>
      </c>
      <c r="K115" s="15">
        <f t="shared" si="62"/>
        <v>1851144.2599999998</v>
      </c>
      <c r="L115" s="15">
        <f>L116+L191</f>
        <v>28616.239999999994</v>
      </c>
      <c r="M115" s="15">
        <f>K115+L115</f>
        <v>1879760.4999999998</v>
      </c>
      <c r="N115" s="15">
        <f>N116+N191</f>
        <v>9694.009999999998</v>
      </c>
      <c r="O115" s="15">
        <f>M115+N115</f>
        <v>1889454.5099999998</v>
      </c>
    </row>
    <row r="116" spans="1:15" ht="39" customHeight="1">
      <c r="A116" s="26" t="s">
        <v>217</v>
      </c>
      <c r="B116" s="38" t="s">
        <v>218</v>
      </c>
      <c r="C116" s="15">
        <f>C117+C121+C139+C178</f>
        <v>1591581.8</v>
      </c>
      <c r="D116" s="15">
        <f>D117+D121+D139+D178</f>
        <v>143632.9</v>
      </c>
      <c r="E116" s="15">
        <f>E117+E121+E139+E178</f>
        <v>1735214.7</v>
      </c>
      <c r="F116" s="15">
        <f>F117+F121+F139+F178</f>
        <v>24237.460000000003</v>
      </c>
      <c r="G116" s="15">
        <f t="shared" si="60"/>
        <v>1759452.16</v>
      </c>
      <c r="H116" s="15">
        <f>H117+H121+H139+H178</f>
        <v>36652.78</v>
      </c>
      <c r="I116" s="15">
        <f>G116+H116</f>
        <v>1796104.94</v>
      </c>
      <c r="J116" s="15">
        <f>J117+J121+J139+J178</f>
        <v>49229.61</v>
      </c>
      <c r="K116" s="15">
        <f t="shared" si="62"/>
        <v>1845334.55</v>
      </c>
      <c r="L116" s="15">
        <f>L117+L121+L139+L178</f>
        <v>28110.189999999995</v>
      </c>
      <c r="M116" s="15">
        <f>K116+L116</f>
        <v>1873444.74</v>
      </c>
      <c r="N116" s="15">
        <f>N117+N121+N139+N178</f>
        <v>-1065.590000000001</v>
      </c>
      <c r="O116" s="15">
        <f>M116+N116</f>
        <v>1872379.15</v>
      </c>
    </row>
    <row r="117" spans="1:15" ht="38.25" customHeight="1">
      <c r="A117" s="26" t="s">
        <v>116</v>
      </c>
      <c r="B117" s="38" t="s">
        <v>84</v>
      </c>
      <c r="C117" s="15">
        <f>C118+C119+C120</f>
        <v>913844</v>
      </c>
      <c r="D117" s="15">
        <f>D118+D119+D120</f>
        <v>650</v>
      </c>
      <c r="E117" s="15">
        <f>E118+E119+E120</f>
        <v>914494</v>
      </c>
      <c r="F117" s="15">
        <f>F118+F119+F120</f>
        <v>0</v>
      </c>
      <c r="G117" s="15">
        <f t="shared" si="60"/>
        <v>914494</v>
      </c>
      <c r="H117" s="15">
        <f>H118+H119+H120</f>
        <v>0</v>
      </c>
      <c r="I117" s="15">
        <f aca="true" t="shared" si="63" ref="I117:O117">SUM(I118:I120)</f>
        <v>914494</v>
      </c>
      <c r="J117" s="15">
        <f t="shared" si="63"/>
        <v>0</v>
      </c>
      <c r="K117" s="15">
        <f t="shared" si="63"/>
        <v>914494</v>
      </c>
      <c r="L117" s="15">
        <f t="shared" si="63"/>
        <v>0</v>
      </c>
      <c r="M117" s="15">
        <f t="shared" si="63"/>
        <v>914494</v>
      </c>
      <c r="N117" s="15">
        <f t="shared" si="63"/>
        <v>0</v>
      </c>
      <c r="O117" s="15">
        <f t="shared" si="63"/>
        <v>914494</v>
      </c>
    </row>
    <row r="118" spans="1:15" ht="66" customHeight="1">
      <c r="A118" s="26" t="s">
        <v>198</v>
      </c>
      <c r="B118" s="38" t="s">
        <v>177</v>
      </c>
      <c r="C118" s="15">
        <v>157297</v>
      </c>
      <c r="D118" s="17"/>
      <c r="E118" s="17">
        <f>C118+D118</f>
        <v>157297</v>
      </c>
      <c r="F118" s="17"/>
      <c r="G118" s="15">
        <f t="shared" si="60"/>
        <v>157297</v>
      </c>
      <c r="H118" s="17"/>
      <c r="I118" s="15">
        <f t="shared" si="61"/>
        <v>157297</v>
      </c>
      <c r="J118" s="17"/>
      <c r="K118" s="15">
        <f t="shared" si="62"/>
        <v>157297</v>
      </c>
      <c r="L118" s="17"/>
      <c r="M118" s="15">
        <f aca="true" t="shared" si="64" ref="M118:M126">K118+L118</f>
        <v>157297</v>
      </c>
      <c r="N118" s="17"/>
      <c r="O118" s="15">
        <f aca="true" t="shared" si="65" ref="O118:O126">M118+N118</f>
        <v>157297</v>
      </c>
    </row>
    <row r="119" spans="1:15" ht="51" customHeight="1">
      <c r="A119" s="26" t="s">
        <v>222</v>
      </c>
      <c r="B119" s="38" t="s">
        <v>117</v>
      </c>
      <c r="C119" s="15"/>
      <c r="D119" s="17">
        <v>650</v>
      </c>
      <c r="E119" s="17">
        <f>C119+D119</f>
        <v>650</v>
      </c>
      <c r="F119" s="17"/>
      <c r="G119" s="15">
        <f t="shared" si="60"/>
        <v>650</v>
      </c>
      <c r="H119" s="17"/>
      <c r="I119" s="15">
        <f t="shared" si="61"/>
        <v>650</v>
      </c>
      <c r="J119" s="17"/>
      <c r="K119" s="15">
        <f t="shared" si="62"/>
        <v>650</v>
      </c>
      <c r="L119" s="17"/>
      <c r="M119" s="15">
        <f t="shared" si="64"/>
        <v>650</v>
      </c>
      <c r="N119" s="17"/>
      <c r="O119" s="15">
        <f t="shared" si="65"/>
        <v>650</v>
      </c>
    </row>
    <row r="120" spans="1:15" ht="34.5" customHeight="1">
      <c r="A120" s="26" t="s">
        <v>199</v>
      </c>
      <c r="B120" s="38" t="s">
        <v>118</v>
      </c>
      <c r="C120" s="15">
        <v>756547</v>
      </c>
      <c r="D120" s="17"/>
      <c r="E120" s="17">
        <f>C120+D120</f>
        <v>756547</v>
      </c>
      <c r="F120" s="17"/>
      <c r="G120" s="15">
        <f t="shared" si="60"/>
        <v>756547</v>
      </c>
      <c r="H120" s="17"/>
      <c r="I120" s="15">
        <f t="shared" si="61"/>
        <v>756547</v>
      </c>
      <c r="J120" s="17"/>
      <c r="K120" s="15">
        <f t="shared" si="62"/>
        <v>756547</v>
      </c>
      <c r="L120" s="17"/>
      <c r="M120" s="15">
        <f t="shared" si="64"/>
        <v>756547</v>
      </c>
      <c r="N120" s="17"/>
      <c r="O120" s="15">
        <f t="shared" si="65"/>
        <v>756547</v>
      </c>
    </row>
    <row r="121" spans="1:15" ht="53.25" customHeight="1">
      <c r="A121" s="26" t="s">
        <v>119</v>
      </c>
      <c r="B121" s="38" t="s">
        <v>85</v>
      </c>
      <c r="C121" s="15">
        <f>SUM(C123:C127)</f>
        <v>18619.3</v>
      </c>
      <c r="D121" s="15">
        <f>SUM(D123:D127)</f>
        <v>117849</v>
      </c>
      <c r="E121" s="15">
        <f>SUM(E123:E127)</f>
        <v>136468.3</v>
      </c>
      <c r="F121" s="15">
        <f>SUM(F123:F127)</f>
        <v>10075.36</v>
      </c>
      <c r="G121" s="15">
        <f t="shared" si="60"/>
        <v>146543.65999999997</v>
      </c>
      <c r="H121" s="15">
        <f>SUM(H123:H127)</f>
        <v>32161.8</v>
      </c>
      <c r="I121" s="15">
        <f>SUM(I123:I127)</f>
        <v>178705.46000000002</v>
      </c>
      <c r="J121" s="15">
        <f>SUM(J123:J127)</f>
        <v>133.14</v>
      </c>
      <c r="K121" s="15">
        <f t="shared" si="62"/>
        <v>178838.60000000003</v>
      </c>
      <c r="L121" s="15">
        <f>SUM(L122:L127)</f>
        <v>20224.489999999998</v>
      </c>
      <c r="M121" s="15">
        <f t="shared" si="64"/>
        <v>199063.09000000003</v>
      </c>
      <c r="N121" s="15">
        <f>SUM(N122:N127)</f>
        <v>5367.71</v>
      </c>
      <c r="O121" s="15">
        <f t="shared" si="65"/>
        <v>204430.80000000002</v>
      </c>
    </row>
    <row r="122" spans="1:15" ht="53.25" customHeight="1">
      <c r="A122" s="29" t="s">
        <v>342</v>
      </c>
      <c r="B122" s="44" t="s">
        <v>341</v>
      </c>
      <c r="C122" s="15"/>
      <c r="D122" s="15"/>
      <c r="E122" s="15"/>
      <c r="F122" s="15"/>
      <c r="G122" s="15"/>
      <c r="H122" s="15"/>
      <c r="I122" s="15"/>
      <c r="J122" s="15"/>
      <c r="K122" s="15"/>
      <c r="L122" s="15">
        <v>11902.46</v>
      </c>
      <c r="M122" s="15">
        <f t="shared" si="64"/>
        <v>11902.46</v>
      </c>
      <c r="N122" s="15"/>
      <c r="O122" s="15">
        <f t="shared" si="65"/>
        <v>11902.46</v>
      </c>
    </row>
    <row r="123" spans="1:15" s="36" customFormat="1" ht="102.75" customHeight="1">
      <c r="A123" s="29" t="s">
        <v>301</v>
      </c>
      <c r="B123" s="43" t="s">
        <v>352</v>
      </c>
      <c r="C123" s="15"/>
      <c r="D123" s="15">
        <v>100000</v>
      </c>
      <c r="E123" s="17">
        <f>C123+D123</f>
        <v>100000</v>
      </c>
      <c r="F123" s="15"/>
      <c r="G123" s="17">
        <f t="shared" si="60"/>
        <v>100000</v>
      </c>
      <c r="H123" s="15"/>
      <c r="I123" s="17">
        <f t="shared" si="61"/>
        <v>100000</v>
      </c>
      <c r="J123" s="15"/>
      <c r="K123" s="17">
        <f t="shared" si="62"/>
        <v>100000</v>
      </c>
      <c r="L123" s="15"/>
      <c r="M123" s="17">
        <f t="shared" si="64"/>
        <v>100000</v>
      </c>
      <c r="N123" s="15">
        <v>-413.3</v>
      </c>
      <c r="O123" s="17">
        <f t="shared" si="65"/>
        <v>99586.7</v>
      </c>
    </row>
    <row r="124" spans="1:15" s="36" customFormat="1" ht="107.25" customHeight="1">
      <c r="A124" s="29" t="s">
        <v>303</v>
      </c>
      <c r="B124" s="43" t="s">
        <v>353</v>
      </c>
      <c r="C124" s="15"/>
      <c r="D124" s="15"/>
      <c r="E124" s="17"/>
      <c r="F124" s="15"/>
      <c r="G124" s="17"/>
      <c r="H124" s="15">
        <v>22583</v>
      </c>
      <c r="I124" s="17">
        <f>G124+H124</f>
        <v>22583</v>
      </c>
      <c r="J124" s="15"/>
      <c r="K124" s="17">
        <f t="shared" si="62"/>
        <v>22583</v>
      </c>
      <c r="L124" s="15"/>
      <c r="M124" s="17">
        <f t="shared" si="64"/>
        <v>22583</v>
      </c>
      <c r="N124" s="15"/>
      <c r="O124" s="17">
        <f t="shared" si="65"/>
        <v>22583</v>
      </c>
    </row>
    <row r="125" spans="1:15" s="36" customFormat="1" ht="71.25" customHeight="1">
      <c r="A125" s="29" t="s">
        <v>304</v>
      </c>
      <c r="B125" s="43" t="s">
        <v>302</v>
      </c>
      <c r="C125" s="15"/>
      <c r="D125" s="15"/>
      <c r="E125" s="17"/>
      <c r="F125" s="15"/>
      <c r="G125" s="17"/>
      <c r="H125" s="15">
        <v>1926</v>
      </c>
      <c r="I125" s="17">
        <f>G125+H125</f>
        <v>1926</v>
      </c>
      <c r="J125" s="15"/>
      <c r="K125" s="17">
        <f t="shared" si="62"/>
        <v>1926</v>
      </c>
      <c r="L125" s="15"/>
      <c r="M125" s="17">
        <f t="shared" si="64"/>
        <v>1926</v>
      </c>
      <c r="N125" s="15"/>
      <c r="O125" s="17">
        <f t="shared" si="65"/>
        <v>1926</v>
      </c>
    </row>
    <row r="126" spans="1:15" s="36" customFormat="1" ht="56.25" customHeight="1">
      <c r="A126" s="29" t="s">
        <v>307</v>
      </c>
      <c r="B126" s="43" t="s">
        <v>2</v>
      </c>
      <c r="C126" s="15"/>
      <c r="D126" s="15"/>
      <c r="E126" s="17"/>
      <c r="F126" s="15"/>
      <c r="G126" s="17"/>
      <c r="H126" s="15">
        <v>7553.2</v>
      </c>
      <c r="I126" s="17">
        <f>G126+H126</f>
        <v>7553.2</v>
      </c>
      <c r="J126" s="15"/>
      <c r="K126" s="17">
        <f t="shared" si="62"/>
        <v>7553.2</v>
      </c>
      <c r="L126" s="15">
        <v>866</v>
      </c>
      <c r="M126" s="17">
        <f t="shared" si="64"/>
        <v>8419.2</v>
      </c>
      <c r="N126" s="15"/>
      <c r="O126" s="17">
        <f t="shared" si="65"/>
        <v>8419.2</v>
      </c>
    </row>
    <row r="127" spans="1:15" s="36" customFormat="1" ht="25.5" customHeight="1">
      <c r="A127" s="29" t="s">
        <v>158</v>
      </c>
      <c r="B127" s="43" t="s">
        <v>120</v>
      </c>
      <c r="C127" s="15">
        <f>SUM(C129:C132)</f>
        <v>18619.3</v>
      </c>
      <c r="D127" s="15">
        <f aca="true" t="shared" si="66" ref="D127:J127">SUM(D128:D135)</f>
        <v>17849</v>
      </c>
      <c r="E127" s="15">
        <f t="shared" si="66"/>
        <v>36468.3</v>
      </c>
      <c r="F127" s="15">
        <f t="shared" si="66"/>
        <v>10075.36</v>
      </c>
      <c r="G127" s="15">
        <f t="shared" si="66"/>
        <v>46543.659999999996</v>
      </c>
      <c r="H127" s="15">
        <f t="shared" si="66"/>
        <v>99.6</v>
      </c>
      <c r="I127" s="15">
        <f>SUM(I128:I135)</f>
        <v>46643.259999999995</v>
      </c>
      <c r="J127" s="15">
        <f t="shared" si="66"/>
        <v>133.14</v>
      </c>
      <c r="K127" s="15">
        <f>SUM(K128:K135)</f>
        <v>46776.4</v>
      </c>
      <c r="L127" s="15">
        <f>SUM(L128:L137)</f>
        <v>7456.03</v>
      </c>
      <c r="M127" s="15">
        <f>SUM(M128:M138)</f>
        <v>54232.43</v>
      </c>
      <c r="N127" s="15">
        <f>SUM(N128:N138)</f>
        <v>5781.01</v>
      </c>
      <c r="O127" s="15">
        <f>SUM(O128:O138)</f>
        <v>60013.44</v>
      </c>
    </row>
    <row r="128" spans="1:15" s="36" customFormat="1" ht="114" customHeight="1">
      <c r="A128" s="29" t="s">
        <v>223</v>
      </c>
      <c r="B128" s="43" t="s">
        <v>285</v>
      </c>
      <c r="C128" s="15"/>
      <c r="D128" s="15">
        <v>8354</v>
      </c>
      <c r="E128" s="17">
        <f aca="true" t="shared" si="67" ref="E128:E135">C128+D128</f>
        <v>8354</v>
      </c>
      <c r="F128" s="15"/>
      <c r="G128" s="17">
        <f aca="true" t="shared" si="68" ref="G128:G135">E128+F128</f>
        <v>8354</v>
      </c>
      <c r="H128" s="15"/>
      <c r="I128" s="17">
        <f aca="true" t="shared" si="69" ref="I128:I135">G128+H128</f>
        <v>8354</v>
      </c>
      <c r="J128" s="15"/>
      <c r="K128" s="17">
        <f aca="true" t="shared" si="70" ref="K128:K135">I128+J128</f>
        <v>8354</v>
      </c>
      <c r="L128" s="15"/>
      <c r="M128" s="17">
        <f aca="true" t="shared" si="71" ref="M128:M137">K128+L128</f>
        <v>8354</v>
      </c>
      <c r="N128" s="15">
        <v>1390</v>
      </c>
      <c r="O128" s="17">
        <f aca="true" t="shared" si="72" ref="O128:O138">M128+N128</f>
        <v>9744</v>
      </c>
    </row>
    <row r="129" spans="1:15" s="36" customFormat="1" ht="36.75" customHeight="1">
      <c r="A129" s="29" t="s">
        <v>200</v>
      </c>
      <c r="B129" s="43" t="s">
        <v>121</v>
      </c>
      <c r="C129" s="15">
        <v>2353</v>
      </c>
      <c r="D129" s="15"/>
      <c r="E129" s="17">
        <f t="shared" si="67"/>
        <v>2353</v>
      </c>
      <c r="F129" s="15"/>
      <c r="G129" s="17">
        <f t="shared" si="68"/>
        <v>2353</v>
      </c>
      <c r="H129" s="15"/>
      <c r="I129" s="17">
        <f t="shared" si="69"/>
        <v>2353</v>
      </c>
      <c r="J129" s="15"/>
      <c r="K129" s="17">
        <f t="shared" si="70"/>
        <v>2353</v>
      </c>
      <c r="L129" s="15"/>
      <c r="M129" s="17">
        <f t="shared" si="71"/>
        <v>2353</v>
      </c>
      <c r="N129" s="15"/>
      <c r="O129" s="17">
        <f t="shared" si="72"/>
        <v>2353</v>
      </c>
    </row>
    <row r="130" spans="1:15" s="36" customFormat="1" ht="83.25" customHeight="1" hidden="1" outlineLevel="1">
      <c r="A130" s="29" t="s">
        <v>201</v>
      </c>
      <c r="B130" s="43" t="s">
        <v>137</v>
      </c>
      <c r="C130" s="15">
        <v>650</v>
      </c>
      <c r="D130" s="15">
        <v>-650</v>
      </c>
      <c r="E130" s="17">
        <f t="shared" si="67"/>
        <v>0</v>
      </c>
      <c r="F130" s="15"/>
      <c r="G130" s="17">
        <f t="shared" si="68"/>
        <v>0</v>
      </c>
      <c r="H130" s="15"/>
      <c r="I130" s="17">
        <f t="shared" si="69"/>
        <v>0</v>
      </c>
      <c r="J130" s="15"/>
      <c r="K130" s="17">
        <f t="shared" si="70"/>
        <v>0</v>
      </c>
      <c r="L130" s="15"/>
      <c r="M130" s="17">
        <f t="shared" si="71"/>
        <v>0</v>
      </c>
      <c r="N130" s="15"/>
      <c r="O130" s="17">
        <f t="shared" si="72"/>
        <v>0</v>
      </c>
    </row>
    <row r="131" spans="1:15" s="36" customFormat="1" ht="87" customHeight="1" collapsed="1">
      <c r="A131" s="29" t="s">
        <v>202</v>
      </c>
      <c r="B131" s="43" t="s">
        <v>138</v>
      </c>
      <c r="C131" s="15">
        <v>15591.3</v>
      </c>
      <c r="D131" s="15"/>
      <c r="E131" s="17">
        <f t="shared" si="67"/>
        <v>15591.3</v>
      </c>
      <c r="F131" s="15">
        <v>-4012.8</v>
      </c>
      <c r="G131" s="17">
        <f t="shared" si="68"/>
        <v>11578.5</v>
      </c>
      <c r="H131" s="15"/>
      <c r="I131" s="17">
        <f>G131+H131</f>
        <v>11578.5</v>
      </c>
      <c r="J131" s="15"/>
      <c r="K131" s="17">
        <f t="shared" si="70"/>
        <v>11578.5</v>
      </c>
      <c r="L131" s="15"/>
      <c r="M131" s="17">
        <f t="shared" si="71"/>
        <v>11578.5</v>
      </c>
      <c r="N131" s="15">
        <v>-126.23</v>
      </c>
      <c r="O131" s="17">
        <f t="shared" si="72"/>
        <v>11452.27</v>
      </c>
    </row>
    <row r="132" spans="1:15" s="36" customFormat="1" ht="33" customHeight="1">
      <c r="A132" s="29" t="s">
        <v>203</v>
      </c>
      <c r="B132" s="43" t="s">
        <v>3</v>
      </c>
      <c r="C132" s="15">
        <v>25</v>
      </c>
      <c r="D132" s="15"/>
      <c r="E132" s="17">
        <f t="shared" si="67"/>
        <v>25</v>
      </c>
      <c r="F132" s="15"/>
      <c r="G132" s="17">
        <f t="shared" si="68"/>
        <v>25</v>
      </c>
      <c r="H132" s="15"/>
      <c r="I132" s="17">
        <f t="shared" si="69"/>
        <v>25</v>
      </c>
      <c r="J132" s="15"/>
      <c r="K132" s="17">
        <f t="shared" si="70"/>
        <v>25</v>
      </c>
      <c r="L132" s="15"/>
      <c r="M132" s="17">
        <f t="shared" si="71"/>
        <v>25</v>
      </c>
      <c r="N132" s="15"/>
      <c r="O132" s="17">
        <f t="shared" si="72"/>
        <v>25</v>
      </c>
    </row>
    <row r="133" spans="1:15" s="36" customFormat="1" ht="33" customHeight="1">
      <c r="A133" s="29" t="s">
        <v>291</v>
      </c>
      <c r="B133" s="43" t="s">
        <v>4</v>
      </c>
      <c r="C133" s="15"/>
      <c r="D133" s="15"/>
      <c r="E133" s="17">
        <v>0</v>
      </c>
      <c r="F133" s="15">
        <v>11691.1</v>
      </c>
      <c r="G133" s="17">
        <f t="shared" si="68"/>
        <v>11691.1</v>
      </c>
      <c r="H133" s="15"/>
      <c r="I133" s="17">
        <f>G133+H133</f>
        <v>11691.1</v>
      </c>
      <c r="J133" s="15"/>
      <c r="K133" s="17">
        <f t="shared" si="70"/>
        <v>11691.1</v>
      </c>
      <c r="L133" s="15"/>
      <c r="M133" s="17">
        <f t="shared" si="71"/>
        <v>11691.1</v>
      </c>
      <c r="N133" s="15"/>
      <c r="O133" s="17">
        <f t="shared" si="72"/>
        <v>11691.1</v>
      </c>
    </row>
    <row r="134" spans="1:15" s="36" customFormat="1" ht="51.75" customHeight="1">
      <c r="A134" s="29" t="s">
        <v>276</v>
      </c>
      <c r="B134" s="43" t="s">
        <v>277</v>
      </c>
      <c r="C134" s="15"/>
      <c r="D134" s="15">
        <v>145</v>
      </c>
      <c r="E134" s="17">
        <v>145</v>
      </c>
      <c r="F134" s="15">
        <v>2397.06</v>
      </c>
      <c r="G134" s="17">
        <f t="shared" si="68"/>
        <v>2542.06</v>
      </c>
      <c r="H134" s="15">
        <v>99.6</v>
      </c>
      <c r="I134" s="17">
        <f t="shared" si="69"/>
        <v>2641.66</v>
      </c>
      <c r="J134" s="15">
        <v>133.14</v>
      </c>
      <c r="K134" s="17">
        <f t="shared" si="70"/>
        <v>2774.7999999999997</v>
      </c>
      <c r="L134" s="15">
        <v>1036.14</v>
      </c>
      <c r="M134" s="17">
        <f t="shared" si="71"/>
        <v>3810.9399999999996</v>
      </c>
      <c r="N134" s="15">
        <v>1917.24</v>
      </c>
      <c r="O134" s="17">
        <f t="shared" si="72"/>
        <v>5728.179999999999</v>
      </c>
    </row>
    <row r="135" spans="1:15" s="36" customFormat="1" ht="67.5" customHeight="1">
      <c r="A135" s="29" t="s">
        <v>224</v>
      </c>
      <c r="B135" s="43" t="s">
        <v>286</v>
      </c>
      <c r="C135" s="15"/>
      <c r="D135" s="15">
        <v>10000</v>
      </c>
      <c r="E135" s="17">
        <f t="shared" si="67"/>
        <v>10000</v>
      </c>
      <c r="F135" s="15"/>
      <c r="G135" s="17">
        <f t="shared" si="68"/>
        <v>10000</v>
      </c>
      <c r="H135" s="15"/>
      <c r="I135" s="17">
        <f t="shared" si="69"/>
        <v>10000</v>
      </c>
      <c r="J135" s="15"/>
      <c r="K135" s="17">
        <f t="shared" si="70"/>
        <v>10000</v>
      </c>
      <c r="L135" s="15"/>
      <c r="M135" s="17">
        <f t="shared" si="71"/>
        <v>10000</v>
      </c>
      <c r="N135" s="15"/>
      <c r="O135" s="17">
        <f t="shared" si="72"/>
        <v>10000</v>
      </c>
    </row>
    <row r="136" spans="1:15" s="36" customFormat="1" ht="93" customHeight="1">
      <c r="A136" s="29" t="s">
        <v>343</v>
      </c>
      <c r="B136" s="43" t="s">
        <v>345</v>
      </c>
      <c r="C136" s="15"/>
      <c r="D136" s="15"/>
      <c r="E136" s="17"/>
      <c r="F136" s="15"/>
      <c r="G136" s="17"/>
      <c r="H136" s="15"/>
      <c r="I136" s="17"/>
      <c r="J136" s="15"/>
      <c r="K136" s="17"/>
      <c r="L136" s="15">
        <v>2469.89</v>
      </c>
      <c r="M136" s="17">
        <f t="shared" si="71"/>
        <v>2469.89</v>
      </c>
      <c r="N136" s="15"/>
      <c r="O136" s="17">
        <f t="shared" si="72"/>
        <v>2469.89</v>
      </c>
    </row>
    <row r="137" spans="1:15" s="36" customFormat="1" ht="91.5" customHeight="1">
      <c r="A137" s="29" t="s">
        <v>344</v>
      </c>
      <c r="B137" s="43" t="s">
        <v>346</v>
      </c>
      <c r="C137" s="15"/>
      <c r="D137" s="15"/>
      <c r="E137" s="17"/>
      <c r="F137" s="15"/>
      <c r="G137" s="17"/>
      <c r="H137" s="15"/>
      <c r="I137" s="17"/>
      <c r="J137" s="15"/>
      <c r="K137" s="17"/>
      <c r="L137" s="15">
        <v>3950</v>
      </c>
      <c r="M137" s="17">
        <f t="shared" si="71"/>
        <v>3950</v>
      </c>
      <c r="N137" s="15"/>
      <c r="O137" s="17">
        <f t="shared" si="72"/>
        <v>3950</v>
      </c>
    </row>
    <row r="138" spans="1:15" s="36" customFormat="1" ht="60" customHeight="1">
      <c r="A138" s="29" t="s">
        <v>354</v>
      </c>
      <c r="B138" s="43" t="s">
        <v>355</v>
      </c>
      <c r="C138" s="15"/>
      <c r="D138" s="15"/>
      <c r="E138" s="17"/>
      <c r="F138" s="15"/>
      <c r="G138" s="17"/>
      <c r="H138" s="15"/>
      <c r="I138" s="17"/>
      <c r="J138" s="15"/>
      <c r="K138" s="17"/>
      <c r="L138" s="15"/>
      <c r="M138" s="17"/>
      <c r="N138" s="15">
        <v>2600</v>
      </c>
      <c r="O138" s="17">
        <f t="shared" si="72"/>
        <v>2600</v>
      </c>
    </row>
    <row r="139" spans="1:15" ht="36" customHeight="1">
      <c r="A139" s="26" t="s">
        <v>122</v>
      </c>
      <c r="B139" s="38" t="s">
        <v>70</v>
      </c>
      <c r="C139" s="17">
        <f>C143+C148+C149+C150+C151+C152+C153+C154+C155+C156+C157+C158+C159+C160+C165+C166+C167+C168+C169+C173+C174+C175+C176+C177</f>
        <v>356637.49999999994</v>
      </c>
      <c r="D139" s="17">
        <f>D143+D148+D149+D150+D151+D152+D153+D154+D155+D156+D157+D158+D159+D160+D165+D166+D167+D168+D169+D173+D174+D175+D176+D177</f>
        <v>8258.9</v>
      </c>
      <c r="E139" s="17">
        <f>E143+E148+E149+E150+E151+E152+E153+E154+E155+E156+E157+E158+E159+E160+E165+E166+E167+E168+E169+E173+E174+E175+E176+E177</f>
        <v>364896.39999999997</v>
      </c>
      <c r="F139" s="17">
        <f>F142+F143+F148+F149+F150+F151+F152+F153+F154+F155+F156+F157+F158+F159+F160+F165+F166+F167+F168+F169+F173+F174+F175+F176+F177</f>
        <v>10524.9</v>
      </c>
      <c r="G139" s="17">
        <f>G142+G143+G148+G149+G150+G151+G152+G153+G154+G155+G156+G157+G158+G159+G160+G165+G166+G167+G168+G169+G173+G174+G175+G176+G177</f>
        <v>375421.3</v>
      </c>
      <c r="H139" s="17">
        <f>H141+H142+H143+H148+H149+H150+H151+H152+H153+H154+H155+H156+H157+H158+H159+H160+H165+H166+H167+H168+H169+H173+H174+H175+H176+H177</f>
        <v>-120.82000000000001</v>
      </c>
      <c r="I139" s="17">
        <f aca="true" t="shared" si="73" ref="I139:O139">I141+I142+I143+I148+I149+I150+I151+I152+I153+I154+I155+I156+I157+I158+I159+I160+I165+I166+I167+I168+I169+I173+I174+I175+I176+I177+I140</f>
        <v>375300.48</v>
      </c>
      <c r="J139" s="17">
        <f t="shared" si="73"/>
        <v>14439.2</v>
      </c>
      <c r="K139" s="17">
        <f t="shared" si="73"/>
        <v>389739.67999999993</v>
      </c>
      <c r="L139" s="17">
        <f t="shared" si="73"/>
        <v>-582.2</v>
      </c>
      <c r="M139" s="17">
        <f t="shared" si="73"/>
        <v>389157.4799999999</v>
      </c>
      <c r="N139" s="17">
        <f t="shared" si="73"/>
        <v>-8789.300000000001</v>
      </c>
      <c r="O139" s="17">
        <f t="shared" si="73"/>
        <v>380368.18</v>
      </c>
    </row>
    <row r="140" spans="1:15" ht="51.75" customHeight="1">
      <c r="A140" s="26" t="s">
        <v>317</v>
      </c>
      <c r="B140" s="38" t="s">
        <v>318</v>
      </c>
      <c r="C140" s="17"/>
      <c r="D140" s="17"/>
      <c r="E140" s="17"/>
      <c r="F140" s="17"/>
      <c r="G140" s="17"/>
      <c r="H140" s="17"/>
      <c r="I140" s="17">
        <v>0</v>
      </c>
      <c r="J140" s="17">
        <v>344.6</v>
      </c>
      <c r="K140" s="17">
        <f>I140+J140</f>
        <v>344.6</v>
      </c>
      <c r="L140" s="17"/>
      <c r="M140" s="17">
        <f>K140+L140</f>
        <v>344.6</v>
      </c>
      <c r="N140" s="17"/>
      <c r="O140" s="17">
        <f>M140+N140</f>
        <v>344.6</v>
      </c>
    </row>
    <row r="141" spans="1:15" ht="87" customHeight="1">
      <c r="A141" s="26" t="s">
        <v>309</v>
      </c>
      <c r="B141" s="38" t="s">
        <v>308</v>
      </c>
      <c r="C141" s="17"/>
      <c r="D141" s="17"/>
      <c r="E141" s="17"/>
      <c r="F141" s="17"/>
      <c r="G141" s="17"/>
      <c r="H141" s="17">
        <v>7.48</v>
      </c>
      <c r="I141" s="17">
        <f>G141+H141</f>
        <v>7.48</v>
      </c>
      <c r="J141" s="17"/>
      <c r="K141" s="17">
        <f>I141+J141</f>
        <v>7.48</v>
      </c>
      <c r="L141" s="17"/>
      <c r="M141" s="17">
        <f>K141+L141</f>
        <v>7.48</v>
      </c>
      <c r="N141" s="17"/>
      <c r="O141" s="17">
        <f>M141+N141</f>
        <v>7.48</v>
      </c>
    </row>
    <row r="142" spans="1:15" ht="51.75" customHeight="1">
      <c r="A142" s="29" t="s">
        <v>292</v>
      </c>
      <c r="B142" s="43" t="s">
        <v>293</v>
      </c>
      <c r="C142" s="17"/>
      <c r="D142" s="17"/>
      <c r="E142" s="17">
        <v>0</v>
      </c>
      <c r="F142" s="17">
        <v>10335</v>
      </c>
      <c r="G142" s="17">
        <f>E142+F142</f>
        <v>10335</v>
      </c>
      <c r="H142" s="17"/>
      <c r="I142" s="17">
        <f>G142+H142</f>
        <v>10335</v>
      </c>
      <c r="J142" s="17"/>
      <c r="K142" s="17">
        <f>I142+J142</f>
        <v>10335</v>
      </c>
      <c r="L142" s="17"/>
      <c r="M142" s="17">
        <f>K142+L142</f>
        <v>10335</v>
      </c>
      <c r="N142" s="17"/>
      <c r="O142" s="17">
        <f>M142+N142</f>
        <v>10335</v>
      </c>
    </row>
    <row r="143" spans="1:15" s="36" customFormat="1" ht="144.75" customHeight="1">
      <c r="A143" s="29" t="s">
        <v>204</v>
      </c>
      <c r="B143" s="40" t="s">
        <v>5</v>
      </c>
      <c r="C143" s="15">
        <f aca="true" t="shared" si="74" ref="C143:I143">C145+C146+C147</f>
        <v>232871</v>
      </c>
      <c r="D143" s="14">
        <f t="shared" si="74"/>
        <v>6915</v>
      </c>
      <c r="E143" s="14">
        <f t="shared" si="74"/>
        <v>239786</v>
      </c>
      <c r="F143" s="14">
        <f t="shared" si="74"/>
        <v>0</v>
      </c>
      <c r="G143" s="14">
        <f t="shared" si="74"/>
        <v>239786</v>
      </c>
      <c r="H143" s="14">
        <f t="shared" si="74"/>
        <v>0</v>
      </c>
      <c r="I143" s="14">
        <f t="shared" si="74"/>
        <v>239786</v>
      </c>
      <c r="J143" s="14">
        <f aca="true" t="shared" si="75" ref="J143:O143">J145+J146+J147</f>
        <v>0</v>
      </c>
      <c r="K143" s="14">
        <f t="shared" si="75"/>
        <v>239786</v>
      </c>
      <c r="L143" s="14">
        <f t="shared" si="75"/>
        <v>0</v>
      </c>
      <c r="M143" s="14">
        <f t="shared" si="75"/>
        <v>239785.99999999997</v>
      </c>
      <c r="N143" s="14">
        <f t="shared" si="75"/>
        <v>1335</v>
      </c>
      <c r="O143" s="14">
        <f t="shared" si="75"/>
        <v>241121</v>
      </c>
    </row>
    <row r="144" spans="1:15" s="36" customFormat="1" ht="17.25" customHeight="1">
      <c r="A144" s="29"/>
      <c r="B144" s="40" t="s">
        <v>144</v>
      </c>
      <c r="C144" s="15"/>
      <c r="D144" s="14"/>
      <c r="E144" s="15"/>
      <c r="F144" s="14"/>
      <c r="G144" s="15"/>
      <c r="H144" s="14"/>
      <c r="I144" s="15"/>
      <c r="J144" s="14"/>
      <c r="K144" s="15"/>
      <c r="L144" s="14"/>
      <c r="M144" s="15"/>
      <c r="N144" s="14"/>
      <c r="O144" s="15"/>
    </row>
    <row r="145" spans="1:15" s="36" customFormat="1" ht="33" customHeight="1">
      <c r="A145" s="29" t="s">
        <v>205</v>
      </c>
      <c r="B145" s="40" t="s">
        <v>145</v>
      </c>
      <c r="C145" s="14">
        <v>225677.4</v>
      </c>
      <c r="D145" s="14">
        <v>6915</v>
      </c>
      <c r="E145" s="15">
        <f>C145+D145</f>
        <v>232592.4</v>
      </c>
      <c r="F145" s="14"/>
      <c r="G145" s="15">
        <f>E145+F145</f>
        <v>232592.4</v>
      </c>
      <c r="H145" s="14"/>
      <c r="I145" s="15">
        <f>G145+H145</f>
        <v>232592.4</v>
      </c>
      <c r="J145" s="14"/>
      <c r="K145" s="15">
        <f>I145+J145</f>
        <v>232592.4</v>
      </c>
      <c r="L145" s="14"/>
      <c r="M145" s="15">
        <f>K145+L145</f>
        <v>232592.4</v>
      </c>
      <c r="N145" s="14">
        <v>1285.6</v>
      </c>
      <c r="O145" s="15">
        <f>M145+N145</f>
        <v>233878</v>
      </c>
    </row>
    <row r="146" spans="1:15" s="36" customFormat="1" ht="24" customHeight="1">
      <c r="A146" s="29" t="s">
        <v>206</v>
      </c>
      <c r="B146" s="40" t="s">
        <v>146</v>
      </c>
      <c r="C146" s="14">
        <v>1130.4</v>
      </c>
      <c r="D146" s="14"/>
      <c r="E146" s="15">
        <f aca="true" t="shared" si="76" ref="E146:E188">C146+D146</f>
        <v>1130.4</v>
      </c>
      <c r="F146" s="14">
        <v>1.2</v>
      </c>
      <c r="G146" s="15">
        <f aca="true" t="shared" si="77" ref="G146:G159">E146+F146</f>
        <v>1131.6000000000001</v>
      </c>
      <c r="H146" s="14">
        <v>5.9</v>
      </c>
      <c r="I146" s="15">
        <f aca="true" t="shared" si="78" ref="I146:I159">G146+H146</f>
        <v>1137.5000000000002</v>
      </c>
      <c r="J146" s="14"/>
      <c r="K146" s="15">
        <f aca="true" t="shared" si="79" ref="K146:K159">I146+J146</f>
        <v>1137.5000000000002</v>
      </c>
      <c r="L146" s="14">
        <v>4.3</v>
      </c>
      <c r="M146" s="15">
        <f aca="true" t="shared" si="80" ref="M146:M159">K146+L146</f>
        <v>1141.8000000000002</v>
      </c>
      <c r="N146" s="14">
        <v>-11.3</v>
      </c>
      <c r="O146" s="15">
        <f aca="true" t="shared" si="81" ref="O146:O159">M146+N146</f>
        <v>1130.5000000000002</v>
      </c>
    </row>
    <row r="147" spans="1:15" s="36" customFormat="1" ht="24" customHeight="1">
      <c r="A147" s="29" t="s">
        <v>187</v>
      </c>
      <c r="B147" s="40" t="s">
        <v>147</v>
      </c>
      <c r="C147" s="14">
        <v>6063.2</v>
      </c>
      <c r="D147" s="14"/>
      <c r="E147" s="15">
        <f t="shared" si="76"/>
        <v>6063.2</v>
      </c>
      <c r="F147" s="14">
        <v>-1.2</v>
      </c>
      <c r="G147" s="15">
        <f t="shared" si="77"/>
        <v>6062</v>
      </c>
      <c r="H147" s="14">
        <v>-5.9</v>
      </c>
      <c r="I147" s="15">
        <f t="shared" si="78"/>
        <v>6056.1</v>
      </c>
      <c r="J147" s="14"/>
      <c r="K147" s="15">
        <f t="shared" si="79"/>
        <v>6056.1</v>
      </c>
      <c r="L147" s="14">
        <v>-4.3</v>
      </c>
      <c r="M147" s="15">
        <f t="shared" si="80"/>
        <v>6051.8</v>
      </c>
      <c r="N147" s="14">
        <v>60.7</v>
      </c>
      <c r="O147" s="15">
        <f t="shared" si="81"/>
        <v>6112.5</v>
      </c>
    </row>
    <row r="148" spans="1:15" s="36" customFormat="1" ht="105" customHeight="1">
      <c r="A148" s="29" t="s">
        <v>207</v>
      </c>
      <c r="B148" s="43" t="s">
        <v>139</v>
      </c>
      <c r="C148" s="15">
        <v>222</v>
      </c>
      <c r="D148" s="15"/>
      <c r="E148" s="17">
        <f t="shared" si="76"/>
        <v>222</v>
      </c>
      <c r="F148" s="15"/>
      <c r="G148" s="17">
        <f t="shared" si="77"/>
        <v>222</v>
      </c>
      <c r="H148" s="15"/>
      <c r="I148" s="17">
        <f t="shared" si="78"/>
        <v>222</v>
      </c>
      <c r="J148" s="15">
        <v>65</v>
      </c>
      <c r="K148" s="17">
        <f t="shared" si="79"/>
        <v>287</v>
      </c>
      <c r="L148" s="15"/>
      <c r="M148" s="17">
        <f t="shared" si="80"/>
        <v>287</v>
      </c>
      <c r="N148" s="15">
        <v>110</v>
      </c>
      <c r="O148" s="17">
        <f t="shared" si="81"/>
        <v>397</v>
      </c>
    </row>
    <row r="149" spans="1:15" s="36" customFormat="1" ht="99" customHeight="1">
      <c r="A149" s="29" t="s">
        <v>208</v>
      </c>
      <c r="B149" s="43" t="s">
        <v>6</v>
      </c>
      <c r="C149" s="15">
        <v>37013</v>
      </c>
      <c r="D149" s="15"/>
      <c r="E149" s="17">
        <f t="shared" si="76"/>
        <v>37013</v>
      </c>
      <c r="F149" s="15"/>
      <c r="G149" s="17">
        <f t="shared" si="77"/>
        <v>37013</v>
      </c>
      <c r="H149" s="15"/>
      <c r="I149" s="17">
        <f t="shared" si="78"/>
        <v>37013</v>
      </c>
      <c r="J149" s="15"/>
      <c r="K149" s="17">
        <f t="shared" si="79"/>
        <v>37013</v>
      </c>
      <c r="L149" s="15"/>
      <c r="M149" s="17">
        <f t="shared" si="80"/>
        <v>37013</v>
      </c>
      <c r="N149" s="15"/>
      <c r="O149" s="17">
        <f t="shared" si="81"/>
        <v>37013</v>
      </c>
    </row>
    <row r="150" spans="1:15" s="36" customFormat="1" ht="68.25" customHeight="1">
      <c r="A150" s="29" t="s">
        <v>209</v>
      </c>
      <c r="B150" s="43" t="s">
        <v>169</v>
      </c>
      <c r="C150" s="15">
        <v>907</v>
      </c>
      <c r="D150" s="15"/>
      <c r="E150" s="17">
        <f t="shared" si="76"/>
        <v>907</v>
      </c>
      <c r="F150" s="15"/>
      <c r="G150" s="17">
        <f t="shared" si="77"/>
        <v>907</v>
      </c>
      <c r="H150" s="15"/>
      <c r="I150" s="17">
        <f t="shared" si="78"/>
        <v>907</v>
      </c>
      <c r="J150" s="15"/>
      <c r="K150" s="17">
        <f t="shared" si="79"/>
        <v>907</v>
      </c>
      <c r="L150" s="15"/>
      <c r="M150" s="17">
        <f t="shared" si="80"/>
        <v>907</v>
      </c>
      <c r="N150" s="15"/>
      <c r="O150" s="17">
        <f t="shared" si="81"/>
        <v>907</v>
      </c>
    </row>
    <row r="151" spans="1:15" s="36" customFormat="1" ht="145.5" customHeight="1">
      <c r="A151" s="29" t="s">
        <v>210</v>
      </c>
      <c r="B151" s="43" t="s">
        <v>7</v>
      </c>
      <c r="C151" s="15">
        <v>15</v>
      </c>
      <c r="D151" s="15"/>
      <c r="E151" s="17">
        <f t="shared" si="76"/>
        <v>15</v>
      </c>
      <c r="F151" s="15"/>
      <c r="G151" s="17">
        <f t="shared" si="77"/>
        <v>15</v>
      </c>
      <c r="H151" s="15"/>
      <c r="I151" s="17">
        <f t="shared" si="78"/>
        <v>15</v>
      </c>
      <c r="J151" s="15"/>
      <c r="K151" s="17">
        <f t="shared" si="79"/>
        <v>15</v>
      </c>
      <c r="L151" s="15"/>
      <c r="M151" s="17">
        <f t="shared" si="80"/>
        <v>15</v>
      </c>
      <c r="N151" s="15"/>
      <c r="O151" s="17">
        <f t="shared" si="81"/>
        <v>15</v>
      </c>
    </row>
    <row r="152" spans="1:15" s="36" customFormat="1" ht="132" customHeight="1">
      <c r="A152" s="29" t="s">
        <v>211</v>
      </c>
      <c r="B152" s="43" t="s">
        <v>36</v>
      </c>
      <c r="C152" s="15">
        <v>7659</v>
      </c>
      <c r="D152" s="15"/>
      <c r="E152" s="17">
        <f t="shared" si="76"/>
        <v>7659</v>
      </c>
      <c r="F152" s="15"/>
      <c r="G152" s="17">
        <f t="shared" si="77"/>
        <v>7659</v>
      </c>
      <c r="H152" s="15"/>
      <c r="I152" s="17">
        <f t="shared" si="78"/>
        <v>7659</v>
      </c>
      <c r="J152" s="15"/>
      <c r="K152" s="17">
        <f t="shared" si="79"/>
        <v>7659</v>
      </c>
      <c r="L152" s="15"/>
      <c r="M152" s="17">
        <f t="shared" si="80"/>
        <v>7659</v>
      </c>
      <c r="N152" s="15">
        <v>200</v>
      </c>
      <c r="O152" s="17">
        <f t="shared" si="81"/>
        <v>7859</v>
      </c>
    </row>
    <row r="153" spans="1:15" s="36" customFormat="1" ht="145.5" customHeight="1">
      <c r="A153" s="29" t="s">
        <v>12</v>
      </c>
      <c r="B153" s="43" t="s">
        <v>287</v>
      </c>
      <c r="C153" s="15">
        <v>378</v>
      </c>
      <c r="D153" s="15"/>
      <c r="E153" s="17">
        <f t="shared" si="76"/>
        <v>378</v>
      </c>
      <c r="F153" s="15"/>
      <c r="G153" s="17">
        <f t="shared" si="77"/>
        <v>378</v>
      </c>
      <c r="H153" s="15"/>
      <c r="I153" s="17">
        <f t="shared" si="78"/>
        <v>378</v>
      </c>
      <c r="J153" s="15"/>
      <c r="K153" s="17">
        <f t="shared" si="79"/>
        <v>378</v>
      </c>
      <c r="L153" s="15"/>
      <c r="M153" s="17">
        <f t="shared" si="80"/>
        <v>378</v>
      </c>
      <c r="N153" s="15"/>
      <c r="O153" s="17">
        <f t="shared" si="81"/>
        <v>378</v>
      </c>
    </row>
    <row r="154" spans="1:15" s="36" customFormat="1" ht="86.25" customHeight="1">
      <c r="A154" s="29" t="s">
        <v>13</v>
      </c>
      <c r="B154" s="43" t="s">
        <v>8</v>
      </c>
      <c r="C154" s="15">
        <v>20</v>
      </c>
      <c r="D154" s="15"/>
      <c r="E154" s="17">
        <f t="shared" si="76"/>
        <v>20</v>
      </c>
      <c r="F154" s="15"/>
      <c r="G154" s="17">
        <f t="shared" si="77"/>
        <v>20</v>
      </c>
      <c r="H154" s="15"/>
      <c r="I154" s="17">
        <f t="shared" si="78"/>
        <v>20</v>
      </c>
      <c r="J154" s="15"/>
      <c r="K154" s="17">
        <f t="shared" si="79"/>
        <v>20</v>
      </c>
      <c r="L154" s="15"/>
      <c r="M154" s="17">
        <f t="shared" si="80"/>
        <v>20</v>
      </c>
      <c r="N154" s="15"/>
      <c r="O154" s="17">
        <f t="shared" si="81"/>
        <v>20</v>
      </c>
    </row>
    <row r="155" spans="1:15" s="36" customFormat="1" ht="81.75" customHeight="1">
      <c r="A155" s="29" t="s">
        <v>14</v>
      </c>
      <c r="B155" s="43" t="s">
        <v>10</v>
      </c>
      <c r="C155" s="15">
        <v>2665.7</v>
      </c>
      <c r="D155" s="15">
        <v>-203.3</v>
      </c>
      <c r="E155" s="17">
        <f t="shared" si="76"/>
        <v>2462.3999999999996</v>
      </c>
      <c r="F155" s="15"/>
      <c r="G155" s="17">
        <f t="shared" si="77"/>
        <v>2462.3999999999996</v>
      </c>
      <c r="H155" s="15"/>
      <c r="I155" s="17">
        <f t="shared" si="78"/>
        <v>2462.3999999999996</v>
      </c>
      <c r="J155" s="15"/>
      <c r="K155" s="17">
        <f t="shared" si="79"/>
        <v>2462.3999999999996</v>
      </c>
      <c r="L155" s="15"/>
      <c r="M155" s="17">
        <f t="shared" si="80"/>
        <v>2462.3999999999996</v>
      </c>
      <c r="N155" s="15"/>
      <c r="O155" s="17">
        <f t="shared" si="81"/>
        <v>2462.3999999999996</v>
      </c>
    </row>
    <row r="156" spans="1:15" s="36" customFormat="1" ht="89.25" customHeight="1">
      <c r="A156" s="29" t="s">
        <v>225</v>
      </c>
      <c r="B156" s="43" t="s">
        <v>315</v>
      </c>
      <c r="C156" s="15"/>
      <c r="D156" s="15">
        <v>203.3</v>
      </c>
      <c r="E156" s="17">
        <f t="shared" si="76"/>
        <v>203.3</v>
      </c>
      <c r="F156" s="15"/>
      <c r="G156" s="17">
        <f t="shared" si="77"/>
        <v>203.3</v>
      </c>
      <c r="H156" s="15"/>
      <c r="I156" s="17">
        <f t="shared" si="78"/>
        <v>203.3</v>
      </c>
      <c r="J156" s="15"/>
      <c r="K156" s="17">
        <f t="shared" si="79"/>
        <v>203.3</v>
      </c>
      <c r="L156" s="15"/>
      <c r="M156" s="17">
        <f t="shared" si="80"/>
        <v>203.3</v>
      </c>
      <c r="N156" s="15"/>
      <c r="O156" s="17">
        <f t="shared" si="81"/>
        <v>203.3</v>
      </c>
    </row>
    <row r="157" spans="1:15" s="36" customFormat="1" ht="108" customHeight="1">
      <c r="A157" s="29" t="s">
        <v>183</v>
      </c>
      <c r="B157" s="43" t="s">
        <v>337</v>
      </c>
      <c r="C157" s="15">
        <v>31297</v>
      </c>
      <c r="D157" s="15"/>
      <c r="E157" s="17">
        <f t="shared" si="76"/>
        <v>31297</v>
      </c>
      <c r="F157" s="15"/>
      <c r="G157" s="17">
        <f t="shared" si="77"/>
        <v>31297</v>
      </c>
      <c r="H157" s="15"/>
      <c r="I157" s="17">
        <f t="shared" si="78"/>
        <v>31297</v>
      </c>
      <c r="J157" s="15">
        <v>14000</v>
      </c>
      <c r="K157" s="17">
        <f t="shared" si="79"/>
        <v>45297</v>
      </c>
      <c r="L157" s="15"/>
      <c r="M157" s="17">
        <f t="shared" si="80"/>
        <v>45297</v>
      </c>
      <c r="N157" s="15">
        <v>-3200</v>
      </c>
      <c r="O157" s="17">
        <f t="shared" si="81"/>
        <v>42097</v>
      </c>
    </row>
    <row r="158" spans="1:15" s="36" customFormat="1" ht="98.25" customHeight="1">
      <c r="A158" s="29" t="s">
        <v>15</v>
      </c>
      <c r="B158" s="43" t="s">
        <v>338</v>
      </c>
      <c r="C158" s="15">
        <v>631</v>
      </c>
      <c r="D158" s="15"/>
      <c r="E158" s="17">
        <f t="shared" si="76"/>
        <v>631</v>
      </c>
      <c r="F158" s="15"/>
      <c r="G158" s="17">
        <f t="shared" si="77"/>
        <v>631</v>
      </c>
      <c r="H158" s="15"/>
      <c r="I158" s="17">
        <f t="shared" si="78"/>
        <v>631</v>
      </c>
      <c r="J158" s="15"/>
      <c r="K158" s="17">
        <f t="shared" si="79"/>
        <v>631</v>
      </c>
      <c r="L158" s="15"/>
      <c r="M158" s="17">
        <f t="shared" si="80"/>
        <v>631</v>
      </c>
      <c r="N158" s="15"/>
      <c r="O158" s="17">
        <f t="shared" si="81"/>
        <v>631</v>
      </c>
    </row>
    <row r="159" spans="1:15" s="36" customFormat="1" ht="82.5" customHeight="1">
      <c r="A159" s="29" t="s">
        <v>16</v>
      </c>
      <c r="B159" s="43" t="s">
        <v>327</v>
      </c>
      <c r="C159" s="15">
        <v>57</v>
      </c>
      <c r="D159" s="15"/>
      <c r="E159" s="17">
        <f t="shared" si="76"/>
        <v>57</v>
      </c>
      <c r="F159" s="15"/>
      <c r="G159" s="17">
        <f t="shared" si="77"/>
        <v>57</v>
      </c>
      <c r="H159" s="15"/>
      <c r="I159" s="17">
        <f t="shared" si="78"/>
        <v>57</v>
      </c>
      <c r="J159" s="15"/>
      <c r="K159" s="17">
        <f t="shared" si="79"/>
        <v>57</v>
      </c>
      <c r="L159" s="15"/>
      <c r="M159" s="17">
        <f t="shared" si="80"/>
        <v>57</v>
      </c>
      <c r="N159" s="15"/>
      <c r="O159" s="17">
        <f t="shared" si="81"/>
        <v>57</v>
      </c>
    </row>
    <row r="160" spans="1:15" s="36" customFormat="1" ht="168" customHeight="1">
      <c r="A160" s="29" t="s">
        <v>300</v>
      </c>
      <c r="B160" s="40" t="s">
        <v>126</v>
      </c>
      <c r="C160" s="15">
        <v>11793.1</v>
      </c>
      <c r="D160" s="15">
        <f aca="true" t="shared" si="82" ref="D160:I160">D162+D163+D164</f>
        <v>937.9</v>
      </c>
      <c r="E160" s="15">
        <f t="shared" si="82"/>
        <v>12731</v>
      </c>
      <c r="F160" s="15">
        <f t="shared" si="82"/>
        <v>0</v>
      </c>
      <c r="G160" s="15">
        <f t="shared" si="82"/>
        <v>12731</v>
      </c>
      <c r="H160" s="15">
        <f t="shared" si="82"/>
        <v>0</v>
      </c>
      <c r="I160" s="15">
        <f t="shared" si="82"/>
        <v>12731</v>
      </c>
      <c r="J160" s="15">
        <f aca="true" t="shared" si="83" ref="J160:O160">J162+J163+J164</f>
        <v>0</v>
      </c>
      <c r="K160" s="15">
        <f t="shared" si="83"/>
        <v>12731</v>
      </c>
      <c r="L160" s="15">
        <f t="shared" si="83"/>
        <v>0</v>
      </c>
      <c r="M160" s="15">
        <f t="shared" si="83"/>
        <v>12731</v>
      </c>
      <c r="N160" s="15">
        <f t="shared" si="83"/>
        <v>0</v>
      </c>
      <c r="O160" s="15">
        <f t="shared" si="83"/>
        <v>12731</v>
      </c>
    </row>
    <row r="161" spans="1:15" s="36" customFormat="1" ht="16.5" customHeight="1">
      <c r="A161" s="29"/>
      <c r="B161" s="40" t="s">
        <v>144</v>
      </c>
      <c r="C161" s="15"/>
      <c r="D161" s="15"/>
      <c r="E161" s="17"/>
      <c r="F161" s="15"/>
      <c r="G161" s="17"/>
      <c r="H161" s="15"/>
      <c r="I161" s="17"/>
      <c r="J161" s="15"/>
      <c r="K161" s="17"/>
      <c r="L161" s="15"/>
      <c r="M161" s="17"/>
      <c r="N161" s="15"/>
      <c r="O161" s="17"/>
    </row>
    <row r="162" spans="1:15" s="36" customFormat="1" ht="32.25" customHeight="1">
      <c r="A162" s="29" t="s">
        <v>17</v>
      </c>
      <c r="B162" s="40" t="s">
        <v>145</v>
      </c>
      <c r="C162" s="15">
        <v>7973.8</v>
      </c>
      <c r="D162" s="15">
        <v>937.9</v>
      </c>
      <c r="E162" s="15">
        <f t="shared" si="76"/>
        <v>8911.7</v>
      </c>
      <c r="F162" s="15"/>
      <c r="G162" s="15">
        <f aca="true" t="shared" si="84" ref="G162:G168">E162+F162</f>
        <v>8911.7</v>
      </c>
      <c r="H162" s="15"/>
      <c r="I162" s="15">
        <f aca="true" t="shared" si="85" ref="I162:I168">G162+H162</f>
        <v>8911.7</v>
      </c>
      <c r="J162" s="15"/>
      <c r="K162" s="15">
        <f aca="true" t="shared" si="86" ref="K162:K168">I162+J162</f>
        <v>8911.7</v>
      </c>
      <c r="L162" s="15"/>
      <c r="M162" s="15">
        <f aca="true" t="shared" si="87" ref="M162:M168">K162+L162</f>
        <v>8911.7</v>
      </c>
      <c r="N162" s="15"/>
      <c r="O162" s="15">
        <f aca="true" t="shared" si="88" ref="O162:O168">M162+N162</f>
        <v>8911.7</v>
      </c>
    </row>
    <row r="163" spans="1:15" s="36" customFormat="1" ht="23.25" customHeight="1">
      <c r="A163" s="29" t="s">
        <v>18</v>
      </c>
      <c r="B163" s="40" t="s">
        <v>146</v>
      </c>
      <c r="C163" s="15">
        <v>38</v>
      </c>
      <c r="D163" s="15"/>
      <c r="E163" s="15">
        <f t="shared" si="76"/>
        <v>38</v>
      </c>
      <c r="F163" s="15"/>
      <c r="G163" s="15">
        <f t="shared" si="84"/>
        <v>38</v>
      </c>
      <c r="H163" s="15"/>
      <c r="I163" s="15">
        <f t="shared" si="85"/>
        <v>38</v>
      </c>
      <c r="J163" s="15"/>
      <c r="K163" s="15">
        <f t="shared" si="86"/>
        <v>38</v>
      </c>
      <c r="L163" s="15"/>
      <c r="M163" s="15">
        <f t="shared" si="87"/>
        <v>38</v>
      </c>
      <c r="N163" s="15"/>
      <c r="O163" s="15">
        <f t="shared" si="88"/>
        <v>38</v>
      </c>
    </row>
    <row r="164" spans="1:15" s="36" customFormat="1" ht="24" customHeight="1">
      <c r="A164" s="29" t="s">
        <v>19</v>
      </c>
      <c r="B164" s="40" t="s">
        <v>147</v>
      </c>
      <c r="C164" s="15">
        <v>3781.3</v>
      </c>
      <c r="D164" s="15"/>
      <c r="E164" s="15">
        <f t="shared" si="76"/>
        <v>3781.3</v>
      </c>
      <c r="F164" s="15"/>
      <c r="G164" s="15">
        <f t="shared" si="84"/>
        <v>3781.3</v>
      </c>
      <c r="H164" s="15"/>
      <c r="I164" s="15">
        <f t="shared" si="85"/>
        <v>3781.3</v>
      </c>
      <c r="J164" s="15"/>
      <c r="K164" s="15">
        <f t="shared" si="86"/>
        <v>3781.3</v>
      </c>
      <c r="L164" s="15"/>
      <c r="M164" s="15">
        <f t="shared" si="87"/>
        <v>3781.3</v>
      </c>
      <c r="N164" s="15"/>
      <c r="O164" s="15">
        <f t="shared" si="88"/>
        <v>3781.3</v>
      </c>
    </row>
    <row r="165" spans="1:15" s="36" customFormat="1" ht="90" customHeight="1">
      <c r="A165" s="29" t="s">
        <v>181</v>
      </c>
      <c r="B165" s="43" t="s">
        <v>159</v>
      </c>
      <c r="C165" s="15">
        <v>511.3</v>
      </c>
      <c r="D165" s="15"/>
      <c r="E165" s="17">
        <f t="shared" si="76"/>
        <v>511.3</v>
      </c>
      <c r="F165" s="15"/>
      <c r="G165" s="17">
        <f t="shared" si="84"/>
        <v>511.3</v>
      </c>
      <c r="H165" s="15">
        <v>-128.3</v>
      </c>
      <c r="I165" s="17">
        <f t="shared" si="85"/>
        <v>383</v>
      </c>
      <c r="J165" s="15"/>
      <c r="K165" s="17">
        <f t="shared" si="86"/>
        <v>383</v>
      </c>
      <c r="L165" s="15"/>
      <c r="M165" s="17">
        <f t="shared" si="87"/>
        <v>383</v>
      </c>
      <c r="N165" s="15">
        <v>339.62</v>
      </c>
      <c r="O165" s="17">
        <f t="shared" si="88"/>
        <v>722.62</v>
      </c>
    </row>
    <row r="166" spans="1:15" s="36" customFormat="1" ht="150" customHeight="1">
      <c r="A166" s="29" t="s">
        <v>182</v>
      </c>
      <c r="B166" s="43" t="s">
        <v>37</v>
      </c>
      <c r="C166" s="15">
        <v>1270</v>
      </c>
      <c r="D166" s="15"/>
      <c r="E166" s="17">
        <f t="shared" si="76"/>
        <v>1270</v>
      </c>
      <c r="F166" s="15"/>
      <c r="G166" s="17">
        <f t="shared" si="84"/>
        <v>1270</v>
      </c>
      <c r="H166" s="15"/>
      <c r="I166" s="17">
        <f t="shared" si="85"/>
        <v>1270</v>
      </c>
      <c r="J166" s="15"/>
      <c r="K166" s="17">
        <f t="shared" si="86"/>
        <v>1270</v>
      </c>
      <c r="L166" s="15"/>
      <c r="M166" s="17">
        <f t="shared" si="87"/>
        <v>1270</v>
      </c>
      <c r="N166" s="15"/>
      <c r="O166" s="17">
        <f t="shared" si="88"/>
        <v>1270</v>
      </c>
    </row>
    <row r="167" spans="1:15" s="36" customFormat="1" ht="98.25" customHeight="1">
      <c r="A167" s="29" t="s">
        <v>20</v>
      </c>
      <c r="B167" s="43" t="s">
        <v>39</v>
      </c>
      <c r="C167" s="15">
        <v>1.3</v>
      </c>
      <c r="D167" s="15"/>
      <c r="E167" s="17">
        <f t="shared" si="76"/>
        <v>1.3</v>
      </c>
      <c r="F167" s="15"/>
      <c r="G167" s="17">
        <f t="shared" si="84"/>
        <v>1.3</v>
      </c>
      <c r="H167" s="15"/>
      <c r="I167" s="17">
        <f t="shared" si="85"/>
        <v>1.3</v>
      </c>
      <c r="J167" s="15"/>
      <c r="K167" s="17">
        <f t="shared" si="86"/>
        <v>1.3</v>
      </c>
      <c r="L167" s="15"/>
      <c r="M167" s="17">
        <f t="shared" si="87"/>
        <v>1.3</v>
      </c>
      <c r="N167" s="15"/>
      <c r="O167" s="17">
        <f t="shared" si="88"/>
        <v>1.3</v>
      </c>
    </row>
    <row r="168" spans="1:15" s="36" customFormat="1" ht="82.5" customHeight="1">
      <c r="A168" s="29" t="s">
        <v>21</v>
      </c>
      <c r="B168" s="43" t="s">
        <v>9</v>
      </c>
      <c r="C168" s="15">
        <v>406</v>
      </c>
      <c r="D168" s="15">
        <v>406</v>
      </c>
      <c r="E168" s="17">
        <f t="shared" si="76"/>
        <v>812</v>
      </c>
      <c r="F168" s="15"/>
      <c r="G168" s="17">
        <f t="shared" si="84"/>
        <v>812</v>
      </c>
      <c r="H168" s="15"/>
      <c r="I168" s="17">
        <f t="shared" si="85"/>
        <v>812</v>
      </c>
      <c r="J168" s="15"/>
      <c r="K168" s="17">
        <f t="shared" si="86"/>
        <v>812</v>
      </c>
      <c r="L168" s="15"/>
      <c r="M168" s="17">
        <f t="shared" si="87"/>
        <v>812</v>
      </c>
      <c r="N168" s="15"/>
      <c r="O168" s="17">
        <f t="shared" si="88"/>
        <v>812</v>
      </c>
    </row>
    <row r="169" spans="1:15" s="36" customFormat="1" ht="83.25" customHeight="1">
      <c r="A169" s="29" t="s">
        <v>22</v>
      </c>
      <c r="B169" s="43" t="s">
        <v>178</v>
      </c>
      <c r="C169" s="15">
        <f aca="true" t="shared" si="89" ref="C169:I169">C171+C172</f>
        <v>2796</v>
      </c>
      <c r="D169" s="15">
        <f t="shared" si="89"/>
        <v>0</v>
      </c>
      <c r="E169" s="15">
        <f t="shared" si="89"/>
        <v>2796</v>
      </c>
      <c r="F169" s="15">
        <f t="shared" si="89"/>
        <v>0</v>
      </c>
      <c r="G169" s="15">
        <f t="shared" si="89"/>
        <v>2796</v>
      </c>
      <c r="H169" s="15">
        <f t="shared" si="89"/>
        <v>0</v>
      </c>
      <c r="I169" s="15">
        <f t="shared" si="89"/>
        <v>2796</v>
      </c>
      <c r="J169" s="15">
        <f aca="true" t="shared" si="90" ref="J169:O169">J171+J172</f>
        <v>0</v>
      </c>
      <c r="K169" s="15">
        <f t="shared" si="90"/>
        <v>2796</v>
      </c>
      <c r="L169" s="15">
        <f t="shared" si="90"/>
        <v>0</v>
      </c>
      <c r="M169" s="15">
        <f t="shared" si="90"/>
        <v>2796</v>
      </c>
      <c r="N169" s="15">
        <f t="shared" si="90"/>
        <v>-1837.1000000000001</v>
      </c>
      <c r="O169" s="15">
        <f t="shared" si="90"/>
        <v>958.9000000000001</v>
      </c>
    </row>
    <row r="170" spans="1:15" s="36" customFormat="1" ht="22.5" customHeight="1">
      <c r="A170" s="29"/>
      <c r="B170" s="40" t="s">
        <v>144</v>
      </c>
      <c r="C170" s="15"/>
      <c r="D170" s="15"/>
      <c r="E170" s="17"/>
      <c r="F170" s="15"/>
      <c r="G170" s="17"/>
      <c r="H170" s="15"/>
      <c r="I170" s="17"/>
      <c r="J170" s="15"/>
      <c r="K170" s="17"/>
      <c r="L170" s="15"/>
      <c r="M170" s="17"/>
      <c r="N170" s="15"/>
      <c r="O170" s="17"/>
    </row>
    <row r="171" spans="1:15" s="36" customFormat="1" ht="33" customHeight="1">
      <c r="A171" s="29" t="s">
        <v>220</v>
      </c>
      <c r="B171" s="40" t="s">
        <v>145</v>
      </c>
      <c r="C171" s="15">
        <v>2656.3</v>
      </c>
      <c r="D171" s="15"/>
      <c r="E171" s="15">
        <f t="shared" si="76"/>
        <v>2656.3</v>
      </c>
      <c r="F171" s="15"/>
      <c r="G171" s="15">
        <f aca="true" t="shared" si="91" ref="G171:G177">E171+F171</f>
        <v>2656.3</v>
      </c>
      <c r="H171" s="15"/>
      <c r="I171" s="15">
        <f aca="true" t="shared" si="92" ref="I171:I177">G171+H171</f>
        <v>2656.3</v>
      </c>
      <c r="J171" s="15"/>
      <c r="K171" s="15">
        <f aca="true" t="shared" si="93" ref="K171:K177">I171+J171</f>
        <v>2656.3</v>
      </c>
      <c r="L171" s="15"/>
      <c r="M171" s="15">
        <f aca="true" t="shared" si="94" ref="M171:M177">K171+L171</f>
        <v>2656.3</v>
      </c>
      <c r="N171" s="15">
        <v>-1737.7</v>
      </c>
      <c r="O171" s="15">
        <f aca="true" t="shared" si="95" ref="O171:O177">M171+N171</f>
        <v>918.6000000000001</v>
      </c>
    </row>
    <row r="172" spans="1:15" s="36" customFormat="1" ht="21.75" customHeight="1">
      <c r="A172" s="29" t="s">
        <v>221</v>
      </c>
      <c r="B172" s="40" t="s">
        <v>147</v>
      </c>
      <c r="C172" s="15">
        <v>139.7</v>
      </c>
      <c r="D172" s="15"/>
      <c r="E172" s="15">
        <f t="shared" si="76"/>
        <v>139.7</v>
      </c>
      <c r="F172" s="15"/>
      <c r="G172" s="15">
        <f t="shared" si="91"/>
        <v>139.7</v>
      </c>
      <c r="H172" s="15"/>
      <c r="I172" s="15">
        <f t="shared" si="92"/>
        <v>139.7</v>
      </c>
      <c r="J172" s="15"/>
      <c r="K172" s="15">
        <f t="shared" si="93"/>
        <v>139.7</v>
      </c>
      <c r="L172" s="15"/>
      <c r="M172" s="15">
        <f t="shared" si="94"/>
        <v>139.7</v>
      </c>
      <c r="N172" s="15">
        <v>-99.4</v>
      </c>
      <c r="O172" s="15">
        <f t="shared" si="95"/>
        <v>40.29999999999998</v>
      </c>
    </row>
    <row r="173" spans="1:15" s="36" customFormat="1" ht="132" customHeight="1">
      <c r="A173" s="29" t="s">
        <v>23</v>
      </c>
      <c r="B173" s="43" t="s">
        <v>170</v>
      </c>
      <c r="C173" s="15">
        <v>13.8</v>
      </c>
      <c r="D173" s="15"/>
      <c r="E173" s="17">
        <f t="shared" si="76"/>
        <v>13.8</v>
      </c>
      <c r="F173" s="15"/>
      <c r="G173" s="17">
        <f t="shared" si="91"/>
        <v>13.8</v>
      </c>
      <c r="H173" s="15"/>
      <c r="I173" s="17">
        <f t="shared" si="92"/>
        <v>13.8</v>
      </c>
      <c r="J173" s="15"/>
      <c r="K173" s="17">
        <f t="shared" si="93"/>
        <v>13.8</v>
      </c>
      <c r="L173" s="15"/>
      <c r="M173" s="17">
        <f t="shared" si="94"/>
        <v>13.8</v>
      </c>
      <c r="N173" s="15">
        <v>-12.8</v>
      </c>
      <c r="O173" s="17">
        <f t="shared" si="95"/>
        <v>1</v>
      </c>
    </row>
    <row r="174" spans="1:15" s="36" customFormat="1" ht="99.75" customHeight="1">
      <c r="A174" s="29" t="s">
        <v>24</v>
      </c>
      <c r="B174" s="43" t="s">
        <v>179</v>
      </c>
      <c r="C174" s="15">
        <v>582.2</v>
      </c>
      <c r="D174" s="15"/>
      <c r="E174" s="17">
        <f t="shared" si="76"/>
        <v>582.2</v>
      </c>
      <c r="F174" s="15"/>
      <c r="G174" s="17">
        <f t="shared" si="91"/>
        <v>582.2</v>
      </c>
      <c r="H174" s="15"/>
      <c r="I174" s="17">
        <f t="shared" si="92"/>
        <v>582.2</v>
      </c>
      <c r="J174" s="15"/>
      <c r="K174" s="17">
        <f t="shared" si="93"/>
        <v>582.2</v>
      </c>
      <c r="L174" s="15">
        <v>-582.2</v>
      </c>
      <c r="M174" s="17">
        <f t="shared" si="94"/>
        <v>0</v>
      </c>
      <c r="N174" s="15"/>
      <c r="O174" s="17">
        <f t="shared" si="95"/>
        <v>0</v>
      </c>
    </row>
    <row r="175" spans="1:15" s="36" customFormat="1" ht="168" customHeight="1">
      <c r="A175" s="29" t="s">
        <v>25</v>
      </c>
      <c r="B175" s="40" t="s">
        <v>136</v>
      </c>
      <c r="C175" s="15">
        <v>22320</v>
      </c>
      <c r="D175" s="14"/>
      <c r="E175" s="17">
        <f t="shared" si="76"/>
        <v>22320</v>
      </c>
      <c r="F175" s="14"/>
      <c r="G175" s="17">
        <f t="shared" si="91"/>
        <v>22320</v>
      </c>
      <c r="H175" s="14"/>
      <c r="I175" s="17">
        <f t="shared" si="92"/>
        <v>22320</v>
      </c>
      <c r="J175" s="14"/>
      <c r="K175" s="17">
        <f t="shared" si="93"/>
        <v>22320</v>
      </c>
      <c r="L175" s="14"/>
      <c r="M175" s="17">
        <f t="shared" si="94"/>
        <v>22320</v>
      </c>
      <c r="N175" s="14">
        <v>-6090</v>
      </c>
      <c r="O175" s="17">
        <f t="shared" si="95"/>
        <v>16230</v>
      </c>
    </row>
    <row r="176" spans="1:15" s="36" customFormat="1" ht="72" customHeight="1">
      <c r="A176" s="29" t="s">
        <v>26</v>
      </c>
      <c r="B176" s="43" t="s">
        <v>171</v>
      </c>
      <c r="C176" s="15">
        <v>3202</v>
      </c>
      <c r="D176" s="15"/>
      <c r="E176" s="17">
        <f t="shared" si="76"/>
        <v>3202</v>
      </c>
      <c r="F176" s="15"/>
      <c r="G176" s="17">
        <f t="shared" si="91"/>
        <v>3202</v>
      </c>
      <c r="H176" s="15"/>
      <c r="I176" s="17">
        <f t="shared" si="92"/>
        <v>3202</v>
      </c>
      <c r="J176" s="15"/>
      <c r="K176" s="17">
        <f t="shared" si="93"/>
        <v>3202</v>
      </c>
      <c r="L176" s="15"/>
      <c r="M176" s="17">
        <f t="shared" si="94"/>
        <v>3202</v>
      </c>
      <c r="N176" s="15">
        <v>202.4</v>
      </c>
      <c r="O176" s="17">
        <f t="shared" si="95"/>
        <v>3404.4</v>
      </c>
    </row>
    <row r="177" spans="1:15" s="36" customFormat="1" ht="198.75" customHeight="1">
      <c r="A177" s="29" t="s">
        <v>27</v>
      </c>
      <c r="B177" s="43" t="s">
        <v>180</v>
      </c>
      <c r="C177" s="15">
        <v>6.1</v>
      </c>
      <c r="D177" s="15"/>
      <c r="E177" s="17">
        <f t="shared" si="76"/>
        <v>6.1</v>
      </c>
      <c r="F177" s="15">
        <v>189.9</v>
      </c>
      <c r="G177" s="17">
        <f t="shared" si="91"/>
        <v>196</v>
      </c>
      <c r="H177" s="15"/>
      <c r="I177" s="17">
        <f t="shared" si="92"/>
        <v>196</v>
      </c>
      <c r="J177" s="15">
        <v>29.6</v>
      </c>
      <c r="K177" s="17">
        <f t="shared" si="93"/>
        <v>225.6</v>
      </c>
      <c r="L177" s="15"/>
      <c r="M177" s="17">
        <f t="shared" si="94"/>
        <v>225.6</v>
      </c>
      <c r="N177" s="15">
        <v>163.58</v>
      </c>
      <c r="O177" s="17">
        <f t="shared" si="95"/>
        <v>389.18</v>
      </c>
    </row>
    <row r="178" spans="1:15" ht="27" customHeight="1">
      <c r="A178" s="26" t="s">
        <v>38</v>
      </c>
      <c r="B178" s="38" t="s">
        <v>123</v>
      </c>
      <c r="C178" s="17">
        <f>SUM(C179:C187)</f>
        <v>302481</v>
      </c>
      <c r="D178" s="17">
        <f>SUM(D179:D188)</f>
        <v>16875</v>
      </c>
      <c r="E178" s="17">
        <f>SUM(E179:E188)</f>
        <v>319356</v>
      </c>
      <c r="F178" s="17">
        <f aca="true" t="shared" si="96" ref="F178:K178">SUM(F179:F189)</f>
        <v>3637.2</v>
      </c>
      <c r="G178" s="17">
        <f t="shared" si="96"/>
        <v>322993.2</v>
      </c>
      <c r="H178" s="17">
        <f t="shared" si="96"/>
        <v>4611.8</v>
      </c>
      <c r="I178" s="17">
        <f>SUM(I179:I189)</f>
        <v>327605</v>
      </c>
      <c r="J178" s="17">
        <f>SUM(J179:J189)</f>
        <v>34657.270000000004</v>
      </c>
      <c r="K178" s="17">
        <f t="shared" si="96"/>
        <v>362262.27</v>
      </c>
      <c r="L178" s="17">
        <f>SUM(L179:L189)</f>
        <v>8467.9</v>
      </c>
      <c r="M178" s="17">
        <f>SUM(M179:M190)</f>
        <v>370730.17</v>
      </c>
      <c r="N178" s="17">
        <f>SUM(N179:N190)</f>
        <v>2356</v>
      </c>
      <c r="O178" s="17">
        <f>SUM(O179:O190)</f>
        <v>373086.17</v>
      </c>
    </row>
    <row r="179" spans="1:15" ht="111.75" customHeight="1">
      <c r="A179" s="26" t="s">
        <v>28</v>
      </c>
      <c r="B179" s="38" t="s">
        <v>141</v>
      </c>
      <c r="C179" s="15">
        <v>23600</v>
      </c>
      <c r="D179" s="17"/>
      <c r="E179" s="17">
        <f t="shared" si="76"/>
        <v>23600</v>
      </c>
      <c r="F179" s="17"/>
      <c r="G179" s="17">
        <f aca="true" t="shared" si="97" ref="G179:G189">E179+F179</f>
        <v>23600</v>
      </c>
      <c r="H179" s="17"/>
      <c r="I179" s="17">
        <f aca="true" t="shared" si="98" ref="I179:I189">G179+H179</f>
        <v>23600</v>
      </c>
      <c r="J179" s="17"/>
      <c r="K179" s="17">
        <f aca="true" t="shared" si="99" ref="K179:K189">I179+J179</f>
        <v>23600</v>
      </c>
      <c r="L179" s="17"/>
      <c r="M179" s="17">
        <f aca="true" t="shared" si="100" ref="M179:M189">K179+L179</f>
        <v>23600</v>
      </c>
      <c r="N179" s="17"/>
      <c r="O179" s="17">
        <f aca="true" t="shared" si="101" ref="O179:O190">M179+N179</f>
        <v>23600</v>
      </c>
    </row>
    <row r="180" spans="1:15" ht="66" customHeight="1">
      <c r="A180" s="26" t="s">
        <v>29</v>
      </c>
      <c r="B180" s="38" t="s">
        <v>142</v>
      </c>
      <c r="C180" s="15">
        <v>1431</v>
      </c>
      <c r="D180" s="17"/>
      <c r="E180" s="17">
        <f t="shared" si="76"/>
        <v>1431</v>
      </c>
      <c r="F180" s="17"/>
      <c r="G180" s="17">
        <f t="shared" si="97"/>
        <v>1431</v>
      </c>
      <c r="H180" s="17"/>
      <c r="I180" s="17">
        <f t="shared" si="98"/>
        <v>1431</v>
      </c>
      <c r="J180" s="17"/>
      <c r="K180" s="17">
        <f t="shared" si="99"/>
        <v>1431</v>
      </c>
      <c r="L180" s="17"/>
      <c r="M180" s="17">
        <f t="shared" si="100"/>
        <v>1431</v>
      </c>
      <c r="N180" s="17"/>
      <c r="O180" s="17">
        <f t="shared" si="101"/>
        <v>1431</v>
      </c>
    </row>
    <row r="181" spans="1:15" s="36" customFormat="1" ht="81" customHeight="1">
      <c r="A181" s="29" t="s">
        <v>30</v>
      </c>
      <c r="B181" s="43" t="s">
        <v>140</v>
      </c>
      <c r="C181" s="15">
        <v>1524</v>
      </c>
      <c r="D181" s="15">
        <v>507</v>
      </c>
      <c r="E181" s="17">
        <f t="shared" si="76"/>
        <v>2031</v>
      </c>
      <c r="F181" s="15"/>
      <c r="G181" s="17">
        <f t="shared" si="97"/>
        <v>2031</v>
      </c>
      <c r="H181" s="15"/>
      <c r="I181" s="17">
        <f t="shared" si="98"/>
        <v>2031</v>
      </c>
      <c r="J181" s="15"/>
      <c r="K181" s="17">
        <f t="shared" si="99"/>
        <v>2031</v>
      </c>
      <c r="L181" s="15"/>
      <c r="M181" s="17">
        <f t="shared" si="100"/>
        <v>2031</v>
      </c>
      <c r="N181" s="15"/>
      <c r="O181" s="17">
        <f t="shared" si="101"/>
        <v>2031</v>
      </c>
    </row>
    <row r="182" spans="1:15" s="36" customFormat="1" ht="114" customHeight="1">
      <c r="A182" s="29" t="s">
        <v>31</v>
      </c>
      <c r="B182" s="43" t="s">
        <v>128</v>
      </c>
      <c r="C182" s="15">
        <v>18</v>
      </c>
      <c r="D182" s="15"/>
      <c r="E182" s="17">
        <f t="shared" si="76"/>
        <v>18</v>
      </c>
      <c r="F182" s="15"/>
      <c r="G182" s="17">
        <f t="shared" si="97"/>
        <v>18</v>
      </c>
      <c r="H182" s="15"/>
      <c r="I182" s="17">
        <f t="shared" si="98"/>
        <v>18</v>
      </c>
      <c r="J182" s="15"/>
      <c r="K182" s="17">
        <f t="shared" si="99"/>
        <v>18</v>
      </c>
      <c r="L182" s="15"/>
      <c r="M182" s="17">
        <f t="shared" si="100"/>
        <v>18</v>
      </c>
      <c r="N182" s="15"/>
      <c r="O182" s="17">
        <f t="shared" si="101"/>
        <v>18</v>
      </c>
    </row>
    <row r="183" spans="1:15" s="36" customFormat="1" ht="102.75" customHeight="1">
      <c r="A183" s="29" t="s">
        <v>226</v>
      </c>
      <c r="B183" s="43" t="s">
        <v>227</v>
      </c>
      <c r="C183" s="15"/>
      <c r="D183" s="15">
        <v>16075</v>
      </c>
      <c r="E183" s="17">
        <f t="shared" si="76"/>
        <v>16075</v>
      </c>
      <c r="F183" s="15"/>
      <c r="G183" s="17">
        <f t="shared" si="97"/>
        <v>16075</v>
      </c>
      <c r="H183" s="15"/>
      <c r="I183" s="17">
        <f t="shared" si="98"/>
        <v>16075</v>
      </c>
      <c r="J183" s="15"/>
      <c r="K183" s="17">
        <f t="shared" si="99"/>
        <v>16075</v>
      </c>
      <c r="L183" s="15">
        <v>7860.5</v>
      </c>
      <c r="M183" s="17">
        <f t="shared" si="100"/>
        <v>23935.5</v>
      </c>
      <c r="N183" s="15"/>
      <c r="O183" s="17">
        <f t="shared" si="101"/>
        <v>23935.5</v>
      </c>
    </row>
    <row r="184" spans="1:15" s="36" customFormat="1" ht="55.5" customHeight="1">
      <c r="A184" s="29" t="s">
        <v>306</v>
      </c>
      <c r="B184" s="43" t="s">
        <v>305</v>
      </c>
      <c r="C184" s="15"/>
      <c r="D184" s="15"/>
      <c r="E184" s="17"/>
      <c r="F184" s="15"/>
      <c r="G184" s="17"/>
      <c r="H184" s="15">
        <v>4611.8</v>
      </c>
      <c r="I184" s="17">
        <f t="shared" si="98"/>
        <v>4611.8</v>
      </c>
      <c r="J184" s="15">
        <v>26657.27</v>
      </c>
      <c r="K184" s="17">
        <f t="shared" si="99"/>
        <v>31269.07</v>
      </c>
      <c r="L184" s="15">
        <v>607.4</v>
      </c>
      <c r="M184" s="17">
        <f t="shared" si="100"/>
        <v>31876.47</v>
      </c>
      <c r="N184" s="15"/>
      <c r="O184" s="17">
        <f t="shared" si="101"/>
        <v>31876.47</v>
      </c>
    </row>
    <row r="185" spans="1:15" s="36" customFormat="1" ht="55.5" customHeight="1">
      <c r="A185" s="29" t="s">
        <v>319</v>
      </c>
      <c r="B185" s="43" t="s">
        <v>321</v>
      </c>
      <c r="C185" s="15"/>
      <c r="D185" s="15"/>
      <c r="E185" s="17"/>
      <c r="F185" s="15"/>
      <c r="G185" s="17"/>
      <c r="H185" s="15"/>
      <c r="I185" s="17">
        <v>0</v>
      </c>
      <c r="J185" s="15">
        <v>5000</v>
      </c>
      <c r="K185" s="17">
        <f t="shared" si="99"/>
        <v>5000</v>
      </c>
      <c r="L185" s="15"/>
      <c r="M185" s="17">
        <f t="shared" si="100"/>
        <v>5000</v>
      </c>
      <c r="N185" s="15"/>
      <c r="O185" s="17">
        <f t="shared" si="101"/>
        <v>5000</v>
      </c>
    </row>
    <row r="186" spans="1:15" s="36" customFormat="1" ht="86.25" customHeight="1">
      <c r="A186" s="29" t="s">
        <v>320</v>
      </c>
      <c r="B186" s="43" t="s">
        <v>322</v>
      </c>
      <c r="C186" s="15"/>
      <c r="D186" s="15"/>
      <c r="E186" s="17"/>
      <c r="F186" s="15"/>
      <c r="G186" s="17"/>
      <c r="H186" s="15"/>
      <c r="I186" s="17">
        <v>0</v>
      </c>
      <c r="J186" s="15">
        <v>3000</v>
      </c>
      <c r="K186" s="17">
        <f t="shared" si="99"/>
        <v>3000</v>
      </c>
      <c r="L186" s="15"/>
      <c r="M186" s="17">
        <f t="shared" si="100"/>
        <v>3000</v>
      </c>
      <c r="N186" s="15"/>
      <c r="O186" s="17">
        <f t="shared" si="101"/>
        <v>3000</v>
      </c>
    </row>
    <row r="187" spans="1:15" s="36" customFormat="1" ht="103.5" customHeight="1">
      <c r="A187" s="29" t="s">
        <v>32</v>
      </c>
      <c r="B187" s="38" t="s">
        <v>143</v>
      </c>
      <c r="C187" s="15">
        <v>275908</v>
      </c>
      <c r="D187" s="15"/>
      <c r="E187" s="17">
        <f t="shared" si="76"/>
        <v>275908</v>
      </c>
      <c r="F187" s="15"/>
      <c r="G187" s="17">
        <f t="shared" si="97"/>
        <v>275908</v>
      </c>
      <c r="H187" s="15"/>
      <c r="I187" s="17">
        <f t="shared" si="98"/>
        <v>275908</v>
      </c>
      <c r="J187" s="15"/>
      <c r="K187" s="17">
        <f t="shared" si="99"/>
        <v>275908</v>
      </c>
      <c r="L187" s="15"/>
      <c r="M187" s="17">
        <f t="shared" si="100"/>
        <v>275908</v>
      </c>
      <c r="N187" s="15"/>
      <c r="O187" s="17">
        <f t="shared" si="101"/>
        <v>275908</v>
      </c>
    </row>
    <row r="188" spans="1:15" s="36" customFormat="1" ht="72" customHeight="1">
      <c r="A188" s="29" t="s">
        <v>228</v>
      </c>
      <c r="B188" s="38" t="s">
        <v>297</v>
      </c>
      <c r="C188" s="15"/>
      <c r="D188" s="15">
        <v>293</v>
      </c>
      <c r="E188" s="17">
        <f t="shared" si="76"/>
        <v>293</v>
      </c>
      <c r="F188" s="15">
        <v>-36</v>
      </c>
      <c r="G188" s="17">
        <f t="shared" si="97"/>
        <v>257</v>
      </c>
      <c r="H188" s="15"/>
      <c r="I188" s="17">
        <f t="shared" si="98"/>
        <v>257</v>
      </c>
      <c r="J188" s="15"/>
      <c r="K188" s="17">
        <f t="shared" si="99"/>
        <v>257</v>
      </c>
      <c r="L188" s="15"/>
      <c r="M188" s="17">
        <f t="shared" si="100"/>
        <v>257</v>
      </c>
      <c r="N188" s="15"/>
      <c r="O188" s="17">
        <f t="shared" si="101"/>
        <v>257</v>
      </c>
    </row>
    <row r="189" spans="1:15" s="36" customFormat="1" ht="105" customHeight="1">
      <c r="A189" s="29" t="s">
        <v>294</v>
      </c>
      <c r="B189" s="38" t="s">
        <v>295</v>
      </c>
      <c r="C189" s="15"/>
      <c r="D189" s="15"/>
      <c r="E189" s="17"/>
      <c r="F189" s="15">
        <v>3673.2</v>
      </c>
      <c r="G189" s="17">
        <f t="shared" si="97"/>
        <v>3673.2</v>
      </c>
      <c r="H189" s="15"/>
      <c r="I189" s="17">
        <f t="shared" si="98"/>
        <v>3673.2</v>
      </c>
      <c r="J189" s="15"/>
      <c r="K189" s="17">
        <f t="shared" si="99"/>
        <v>3673.2</v>
      </c>
      <c r="L189" s="15"/>
      <c r="M189" s="17">
        <f t="shared" si="100"/>
        <v>3673.2</v>
      </c>
      <c r="N189" s="15">
        <v>-21.2</v>
      </c>
      <c r="O189" s="17">
        <f t="shared" si="101"/>
        <v>3652</v>
      </c>
    </row>
    <row r="190" spans="1:15" s="36" customFormat="1" ht="105" customHeight="1">
      <c r="A190" s="29" t="s">
        <v>356</v>
      </c>
      <c r="B190" s="46" t="s">
        <v>357</v>
      </c>
      <c r="C190" s="15"/>
      <c r="D190" s="15"/>
      <c r="E190" s="17"/>
      <c r="F190" s="15"/>
      <c r="G190" s="17"/>
      <c r="H190" s="15"/>
      <c r="I190" s="17"/>
      <c r="J190" s="15"/>
      <c r="K190" s="17"/>
      <c r="L190" s="15"/>
      <c r="M190" s="17"/>
      <c r="N190" s="15">
        <v>2377.2</v>
      </c>
      <c r="O190" s="17">
        <f t="shared" si="101"/>
        <v>2377.2</v>
      </c>
    </row>
    <row r="191" spans="1:15" s="36" customFormat="1" ht="33" customHeight="1">
      <c r="A191" s="29" t="s">
        <v>219</v>
      </c>
      <c r="B191" s="38" t="s">
        <v>164</v>
      </c>
      <c r="C191" s="15">
        <f>C192+C200</f>
        <v>5507.66</v>
      </c>
      <c r="D191" s="15">
        <f>D192+D200</f>
        <v>-2385.1799999999994</v>
      </c>
      <c r="E191" s="15">
        <f>C191+D191</f>
        <v>3122.4800000000005</v>
      </c>
      <c r="F191" s="15">
        <f>F192+F200</f>
        <v>664.5</v>
      </c>
      <c r="G191" s="15">
        <f>E191+F191</f>
        <v>3786.9800000000005</v>
      </c>
      <c r="H191" s="15">
        <f>H192+H200</f>
        <v>371.63</v>
      </c>
      <c r="I191" s="15">
        <f>G191+H191</f>
        <v>4158.610000000001</v>
      </c>
      <c r="J191" s="15">
        <f>J192+J200</f>
        <v>1651.1000000000001</v>
      </c>
      <c r="K191" s="15">
        <f>I191+J191</f>
        <v>5809.710000000001</v>
      </c>
      <c r="L191" s="15">
        <f>L192+L200</f>
        <v>506.04999999999995</v>
      </c>
      <c r="M191" s="15">
        <f>K191+L191</f>
        <v>6315.760000000001</v>
      </c>
      <c r="N191" s="15">
        <f>N192+N200</f>
        <v>10759.599999999999</v>
      </c>
      <c r="O191" s="15">
        <f>M191+N191</f>
        <v>17075.36</v>
      </c>
    </row>
    <row r="192" spans="1:15" s="36" customFormat="1" ht="33" customHeight="1">
      <c r="A192" s="29" t="s">
        <v>127</v>
      </c>
      <c r="B192" s="43" t="s">
        <v>165</v>
      </c>
      <c r="C192" s="15">
        <f>C194+C195</f>
        <v>459.7</v>
      </c>
      <c r="D192" s="15">
        <f>D194+D195</f>
        <v>-350</v>
      </c>
      <c r="E192" s="15">
        <f>SUM(E194:E195)</f>
        <v>109.7</v>
      </c>
      <c r="F192" s="15">
        <f>SUM(F194:F195)</f>
        <v>250</v>
      </c>
      <c r="G192" s="15">
        <f>SUM(G194:G199)</f>
        <v>359.7</v>
      </c>
      <c r="H192" s="15">
        <f>SUM(H194:H199)</f>
        <v>82</v>
      </c>
      <c r="I192" s="15">
        <f aca="true" t="shared" si="102" ref="I192:O192">SUM(I193:I199)</f>
        <v>441.7</v>
      </c>
      <c r="J192" s="15">
        <f t="shared" si="102"/>
        <v>88.4</v>
      </c>
      <c r="K192" s="15">
        <f t="shared" si="102"/>
        <v>530.0999999999999</v>
      </c>
      <c r="L192" s="15">
        <f t="shared" si="102"/>
        <v>0</v>
      </c>
      <c r="M192" s="15">
        <f t="shared" si="102"/>
        <v>530.0999999999999</v>
      </c>
      <c r="N192" s="15">
        <f t="shared" si="102"/>
        <v>390.3</v>
      </c>
      <c r="O192" s="15">
        <f t="shared" si="102"/>
        <v>920.4</v>
      </c>
    </row>
    <row r="193" spans="1:15" s="36" customFormat="1" ht="33" customHeight="1">
      <c r="A193" s="29" t="s">
        <v>323</v>
      </c>
      <c r="B193" s="41" t="s">
        <v>129</v>
      </c>
      <c r="C193" s="15"/>
      <c r="D193" s="15"/>
      <c r="E193" s="15"/>
      <c r="F193" s="15"/>
      <c r="G193" s="15"/>
      <c r="H193" s="15"/>
      <c r="I193" s="15">
        <v>0</v>
      </c>
      <c r="J193" s="15">
        <v>88.4</v>
      </c>
      <c r="K193" s="15">
        <f aca="true" t="shared" si="103" ref="K193:K199">I193+J193</f>
        <v>88.4</v>
      </c>
      <c r="L193" s="15"/>
      <c r="M193" s="15">
        <f aca="true" t="shared" si="104" ref="M193:M199">K193+L193</f>
        <v>88.4</v>
      </c>
      <c r="N193" s="15"/>
      <c r="O193" s="15">
        <f aca="true" t="shared" si="105" ref="O193:O199">M193+N193</f>
        <v>88.4</v>
      </c>
    </row>
    <row r="194" spans="1:15" s="36" customFormat="1" ht="22.5" customHeight="1">
      <c r="A194" s="29" t="s">
        <v>298</v>
      </c>
      <c r="B194" s="42" t="s">
        <v>316</v>
      </c>
      <c r="C194" s="15">
        <v>350</v>
      </c>
      <c r="D194" s="15">
        <v>-350</v>
      </c>
      <c r="E194" s="15">
        <f>C194+D194</f>
        <v>0</v>
      </c>
      <c r="F194" s="15">
        <v>250</v>
      </c>
      <c r="G194" s="15">
        <f>E194+F194</f>
        <v>250</v>
      </c>
      <c r="H194" s="15">
        <v>20</v>
      </c>
      <c r="I194" s="15">
        <f aca="true" t="shared" si="106" ref="I194:I199">G194+H194</f>
        <v>270</v>
      </c>
      <c r="J194" s="15"/>
      <c r="K194" s="15">
        <f t="shared" si="103"/>
        <v>270</v>
      </c>
      <c r="L194" s="15"/>
      <c r="M194" s="15">
        <f t="shared" si="104"/>
        <v>270</v>
      </c>
      <c r="N194" s="15">
        <v>500</v>
      </c>
      <c r="O194" s="15">
        <f t="shared" si="105"/>
        <v>770</v>
      </c>
    </row>
    <row r="195" spans="1:15" s="36" customFormat="1" ht="22.5" customHeight="1">
      <c r="A195" s="29" t="s">
        <v>266</v>
      </c>
      <c r="B195" s="42" t="s">
        <v>288</v>
      </c>
      <c r="C195" s="15">
        <v>109.7</v>
      </c>
      <c r="D195" s="15">
        <v>0</v>
      </c>
      <c r="E195" s="15">
        <f>C195+D195</f>
        <v>109.7</v>
      </c>
      <c r="F195" s="15">
        <v>0</v>
      </c>
      <c r="G195" s="15">
        <f>E195+F195</f>
        <v>109.7</v>
      </c>
      <c r="H195" s="15">
        <v>0</v>
      </c>
      <c r="I195" s="15">
        <f t="shared" si="106"/>
        <v>109.7</v>
      </c>
      <c r="J195" s="15"/>
      <c r="K195" s="15">
        <f t="shared" si="103"/>
        <v>109.7</v>
      </c>
      <c r="L195" s="15"/>
      <c r="M195" s="15">
        <f t="shared" si="104"/>
        <v>109.7</v>
      </c>
      <c r="N195" s="15">
        <v>-109.7</v>
      </c>
      <c r="O195" s="15">
        <f t="shared" si="105"/>
        <v>0</v>
      </c>
    </row>
    <row r="196" spans="1:15" s="36" customFormat="1" ht="22.5" customHeight="1">
      <c r="A196" s="29" t="s">
        <v>312</v>
      </c>
      <c r="B196" s="41" t="s">
        <v>256</v>
      </c>
      <c r="C196" s="15"/>
      <c r="D196" s="15"/>
      <c r="E196" s="15"/>
      <c r="F196" s="15"/>
      <c r="G196" s="15">
        <v>0</v>
      </c>
      <c r="H196" s="15">
        <v>13</v>
      </c>
      <c r="I196" s="15">
        <f t="shared" si="106"/>
        <v>13</v>
      </c>
      <c r="J196" s="15"/>
      <c r="K196" s="15">
        <f t="shared" si="103"/>
        <v>13</v>
      </c>
      <c r="L196" s="15"/>
      <c r="M196" s="15">
        <f t="shared" si="104"/>
        <v>13</v>
      </c>
      <c r="N196" s="15"/>
      <c r="O196" s="15">
        <f t="shared" si="105"/>
        <v>13</v>
      </c>
    </row>
    <row r="197" spans="1:15" s="36" customFormat="1" ht="23.25" customHeight="1">
      <c r="A197" s="29" t="s">
        <v>311</v>
      </c>
      <c r="B197" s="41" t="s">
        <v>257</v>
      </c>
      <c r="C197" s="15"/>
      <c r="D197" s="15"/>
      <c r="E197" s="15"/>
      <c r="F197" s="15"/>
      <c r="G197" s="15">
        <v>0</v>
      </c>
      <c r="H197" s="15">
        <v>23</v>
      </c>
      <c r="I197" s="15">
        <f t="shared" si="106"/>
        <v>23</v>
      </c>
      <c r="J197" s="15"/>
      <c r="K197" s="15">
        <f t="shared" si="103"/>
        <v>23</v>
      </c>
      <c r="L197" s="15"/>
      <c r="M197" s="15">
        <f t="shared" si="104"/>
        <v>23</v>
      </c>
      <c r="N197" s="15"/>
      <c r="O197" s="15">
        <f t="shared" si="105"/>
        <v>23</v>
      </c>
    </row>
    <row r="198" spans="1:15" s="36" customFormat="1" ht="33.75" customHeight="1">
      <c r="A198" s="29" t="s">
        <v>310</v>
      </c>
      <c r="B198" s="41" t="s">
        <v>132</v>
      </c>
      <c r="C198" s="15"/>
      <c r="D198" s="15"/>
      <c r="E198" s="15"/>
      <c r="F198" s="15"/>
      <c r="G198" s="15">
        <v>0</v>
      </c>
      <c r="H198" s="15">
        <v>13</v>
      </c>
      <c r="I198" s="15">
        <f t="shared" si="106"/>
        <v>13</v>
      </c>
      <c r="J198" s="15"/>
      <c r="K198" s="15">
        <f t="shared" si="103"/>
        <v>13</v>
      </c>
      <c r="L198" s="15"/>
      <c r="M198" s="15">
        <f t="shared" si="104"/>
        <v>13</v>
      </c>
      <c r="N198" s="15"/>
      <c r="O198" s="15">
        <f t="shared" si="105"/>
        <v>13</v>
      </c>
    </row>
    <row r="199" spans="1:15" s="36" customFormat="1" ht="33.75" customHeight="1">
      <c r="A199" s="29" t="s">
        <v>313</v>
      </c>
      <c r="B199" s="41" t="s">
        <v>258</v>
      </c>
      <c r="C199" s="15"/>
      <c r="D199" s="15"/>
      <c r="E199" s="15"/>
      <c r="F199" s="15"/>
      <c r="G199" s="15">
        <v>0</v>
      </c>
      <c r="H199" s="15">
        <v>13</v>
      </c>
      <c r="I199" s="15">
        <f t="shared" si="106"/>
        <v>13</v>
      </c>
      <c r="J199" s="15"/>
      <c r="K199" s="15">
        <f t="shared" si="103"/>
        <v>13</v>
      </c>
      <c r="L199" s="15"/>
      <c r="M199" s="15">
        <f t="shared" si="104"/>
        <v>13</v>
      </c>
      <c r="N199" s="15"/>
      <c r="O199" s="15">
        <f t="shared" si="105"/>
        <v>13</v>
      </c>
    </row>
    <row r="200" spans="1:15" s="36" customFormat="1" ht="33" customHeight="1">
      <c r="A200" s="29" t="s">
        <v>167</v>
      </c>
      <c r="B200" s="43" t="s">
        <v>166</v>
      </c>
      <c r="C200" s="15">
        <f>SUM(C201:C214)</f>
        <v>5047.96</v>
      </c>
      <c r="D200" s="15">
        <f>SUM(D201:D214)</f>
        <v>-2035.1799999999994</v>
      </c>
      <c r="E200" s="15">
        <f>SUM(E201:E214)</f>
        <v>3012.78</v>
      </c>
      <c r="F200" s="15">
        <f>SUM(F201:F214)</f>
        <v>414.5</v>
      </c>
      <c r="G200" s="15">
        <f>SUM(G201:G214)</f>
        <v>3427.28</v>
      </c>
      <c r="H200" s="15">
        <f>SUM(H202:H214)</f>
        <v>289.63</v>
      </c>
      <c r="I200" s="15">
        <f>SUM(I201:I214)</f>
        <v>3716.91</v>
      </c>
      <c r="J200" s="15">
        <f>SUM(J202:J214)</f>
        <v>1562.7</v>
      </c>
      <c r="K200" s="15">
        <f>SUM(K201:K214)</f>
        <v>5279.61</v>
      </c>
      <c r="L200" s="15">
        <f>SUM(L202:L214)</f>
        <v>506.04999999999995</v>
      </c>
      <c r="M200" s="15">
        <f>SUM(M201:M214)</f>
        <v>5785.66</v>
      </c>
      <c r="N200" s="15">
        <f>SUM(N202:N215)</f>
        <v>10369.3</v>
      </c>
      <c r="O200" s="15">
        <f>SUM(O201:O215)</f>
        <v>16154.96</v>
      </c>
    </row>
    <row r="201" spans="1:15" ht="33" customHeight="1" hidden="1" outlineLevel="1">
      <c r="A201" s="29" t="s">
        <v>267</v>
      </c>
      <c r="B201" s="41" t="s">
        <v>289</v>
      </c>
      <c r="C201" s="18">
        <v>879.28</v>
      </c>
      <c r="D201" s="18">
        <v>-879.28</v>
      </c>
      <c r="E201" s="17">
        <f>C201+D201</f>
        <v>0</v>
      </c>
      <c r="F201" s="18"/>
      <c r="G201" s="17">
        <f>E201+F201</f>
        <v>0</v>
      </c>
      <c r="H201" s="18"/>
      <c r="I201" s="17">
        <f>G201+H201</f>
        <v>0</v>
      </c>
      <c r="J201" s="18"/>
      <c r="K201" s="17">
        <f aca="true" t="shared" si="107" ref="K201:K206">I201+J201</f>
        <v>0</v>
      </c>
      <c r="L201" s="18"/>
      <c r="M201" s="17">
        <f aca="true" t="shared" si="108" ref="M201:M214">K201+L201</f>
        <v>0</v>
      </c>
      <c r="N201" s="18"/>
      <c r="O201" s="17">
        <f aca="true" t="shared" si="109" ref="O201:O215">M201+N201</f>
        <v>0</v>
      </c>
    </row>
    <row r="202" spans="1:15" ht="33" customHeight="1" collapsed="1">
      <c r="A202" s="29" t="s">
        <v>268</v>
      </c>
      <c r="B202" s="41" t="s">
        <v>129</v>
      </c>
      <c r="C202" s="18">
        <v>3807.94</v>
      </c>
      <c r="D202" s="18">
        <v>-1301.87</v>
      </c>
      <c r="E202" s="17">
        <f>C202+D202</f>
        <v>2506.07</v>
      </c>
      <c r="F202" s="18">
        <v>128</v>
      </c>
      <c r="G202" s="17">
        <f>E202+F202</f>
        <v>2634.07</v>
      </c>
      <c r="H202" s="18">
        <v>159.93</v>
      </c>
      <c r="I202" s="17">
        <f>G202+H202</f>
        <v>2794</v>
      </c>
      <c r="J202" s="18">
        <v>156.7</v>
      </c>
      <c r="K202" s="17">
        <f t="shared" si="107"/>
        <v>2950.7</v>
      </c>
      <c r="L202" s="18">
        <v>223.9</v>
      </c>
      <c r="M202" s="17">
        <f t="shared" si="108"/>
        <v>3174.6</v>
      </c>
      <c r="N202" s="18">
        <v>1123.58</v>
      </c>
      <c r="O202" s="17">
        <f t="shared" si="109"/>
        <v>4298.18</v>
      </c>
    </row>
    <row r="203" spans="1:15" ht="33" customHeight="1">
      <c r="A203" s="29" t="s">
        <v>324</v>
      </c>
      <c r="B203" s="41" t="s">
        <v>325</v>
      </c>
      <c r="C203" s="18"/>
      <c r="D203" s="18"/>
      <c r="E203" s="17"/>
      <c r="F203" s="18"/>
      <c r="G203" s="17"/>
      <c r="H203" s="18"/>
      <c r="I203" s="17">
        <v>0</v>
      </c>
      <c r="J203" s="18">
        <v>1353</v>
      </c>
      <c r="K203" s="17">
        <f t="shared" si="107"/>
        <v>1353</v>
      </c>
      <c r="L203" s="18"/>
      <c r="M203" s="17">
        <f t="shared" si="108"/>
        <v>1353</v>
      </c>
      <c r="N203" s="18">
        <v>-868.1</v>
      </c>
      <c r="O203" s="17">
        <f>M203+N203</f>
        <v>484.9</v>
      </c>
    </row>
    <row r="204" spans="1:15" ht="23.25" customHeight="1">
      <c r="A204" s="29" t="s">
        <v>296</v>
      </c>
      <c r="B204" s="42" t="s">
        <v>282</v>
      </c>
      <c r="C204" s="18"/>
      <c r="D204" s="18"/>
      <c r="E204" s="17">
        <v>0</v>
      </c>
      <c r="F204" s="18">
        <v>107</v>
      </c>
      <c r="G204" s="17">
        <f>E204+F204</f>
        <v>107</v>
      </c>
      <c r="H204" s="18"/>
      <c r="I204" s="17">
        <f>G204+H204</f>
        <v>107</v>
      </c>
      <c r="J204" s="18"/>
      <c r="K204" s="17">
        <f t="shared" si="107"/>
        <v>107</v>
      </c>
      <c r="L204" s="18"/>
      <c r="M204" s="17">
        <f t="shared" si="108"/>
        <v>107</v>
      </c>
      <c r="N204" s="18"/>
      <c r="O204" s="17">
        <f t="shared" si="109"/>
        <v>107</v>
      </c>
    </row>
    <row r="205" spans="1:15" ht="22.5" customHeight="1">
      <c r="A205" s="29" t="s">
        <v>269</v>
      </c>
      <c r="B205" s="42" t="s">
        <v>283</v>
      </c>
      <c r="C205" s="18">
        <v>25</v>
      </c>
      <c r="D205" s="18">
        <v>-25</v>
      </c>
      <c r="E205" s="17">
        <f aca="true" t="shared" si="110" ref="E205:E214">C205+D205</f>
        <v>0</v>
      </c>
      <c r="F205" s="18">
        <v>75</v>
      </c>
      <c r="G205" s="17">
        <f>E205+F205</f>
        <v>75</v>
      </c>
      <c r="H205" s="18"/>
      <c r="I205" s="17">
        <f>G205+H205</f>
        <v>75</v>
      </c>
      <c r="J205" s="18"/>
      <c r="K205" s="17">
        <f t="shared" si="107"/>
        <v>75</v>
      </c>
      <c r="L205" s="18"/>
      <c r="M205" s="17">
        <f t="shared" si="108"/>
        <v>75</v>
      </c>
      <c r="N205" s="18"/>
      <c r="O205" s="17">
        <f t="shared" si="109"/>
        <v>75</v>
      </c>
    </row>
    <row r="206" spans="1:15" ht="22.5" customHeight="1">
      <c r="A206" s="29" t="s">
        <v>299</v>
      </c>
      <c r="B206" s="41" t="s">
        <v>263</v>
      </c>
      <c r="C206" s="18"/>
      <c r="D206" s="18"/>
      <c r="E206" s="17">
        <v>0</v>
      </c>
      <c r="F206" s="18">
        <v>75</v>
      </c>
      <c r="G206" s="17">
        <f>E206+F206</f>
        <v>75</v>
      </c>
      <c r="H206" s="18"/>
      <c r="I206" s="17">
        <f>G206+H206</f>
        <v>75</v>
      </c>
      <c r="J206" s="18"/>
      <c r="K206" s="17">
        <f t="shared" si="107"/>
        <v>75</v>
      </c>
      <c r="L206" s="18"/>
      <c r="M206" s="17">
        <f t="shared" si="108"/>
        <v>75</v>
      </c>
      <c r="N206" s="18"/>
      <c r="O206" s="17">
        <f t="shared" si="109"/>
        <v>75</v>
      </c>
    </row>
    <row r="207" spans="1:15" ht="22.5" customHeight="1">
      <c r="A207" s="29" t="s">
        <v>270</v>
      </c>
      <c r="B207" s="41" t="s">
        <v>264</v>
      </c>
      <c r="C207" s="18">
        <v>0</v>
      </c>
      <c r="D207" s="18">
        <v>150</v>
      </c>
      <c r="E207" s="17">
        <f t="shared" si="110"/>
        <v>150</v>
      </c>
      <c r="F207" s="18"/>
      <c r="G207" s="17">
        <f aca="true" t="shared" si="111" ref="G207:G214">E207+F207</f>
        <v>150</v>
      </c>
      <c r="H207" s="18"/>
      <c r="I207" s="17">
        <f aca="true" t="shared" si="112" ref="I207:I214">G207+H207</f>
        <v>150</v>
      </c>
      <c r="J207" s="18"/>
      <c r="K207" s="17">
        <f aca="true" t="shared" si="113" ref="K207:K214">I207+J207</f>
        <v>150</v>
      </c>
      <c r="L207" s="18">
        <v>250</v>
      </c>
      <c r="M207" s="17">
        <f t="shared" si="108"/>
        <v>400</v>
      </c>
      <c r="N207" s="18">
        <v>100</v>
      </c>
      <c r="O207" s="17">
        <f t="shared" si="109"/>
        <v>500</v>
      </c>
    </row>
    <row r="208" spans="1:15" ht="22.5" customHeight="1">
      <c r="A208" s="29" t="s">
        <v>271</v>
      </c>
      <c r="B208" s="42" t="s">
        <v>288</v>
      </c>
      <c r="C208" s="18">
        <v>100</v>
      </c>
      <c r="D208" s="18">
        <v>0</v>
      </c>
      <c r="E208" s="17">
        <f t="shared" si="110"/>
        <v>100</v>
      </c>
      <c r="F208" s="18"/>
      <c r="G208" s="17">
        <f t="shared" si="111"/>
        <v>100</v>
      </c>
      <c r="H208" s="18"/>
      <c r="I208" s="17">
        <f t="shared" si="112"/>
        <v>100</v>
      </c>
      <c r="J208" s="18"/>
      <c r="K208" s="17">
        <f t="shared" si="113"/>
        <v>100</v>
      </c>
      <c r="L208" s="18"/>
      <c r="M208" s="17">
        <f t="shared" si="108"/>
        <v>100</v>
      </c>
      <c r="N208" s="18">
        <v>-80</v>
      </c>
      <c r="O208" s="17">
        <f t="shared" si="109"/>
        <v>20</v>
      </c>
    </row>
    <row r="209" spans="1:15" ht="23.25" customHeight="1">
      <c r="A209" s="29" t="s">
        <v>272</v>
      </c>
      <c r="B209" s="41" t="s">
        <v>256</v>
      </c>
      <c r="C209" s="18">
        <v>116.24</v>
      </c>
      <c r="D209" s="18">
        <v>0</v>
      </c>
      <c r="E209" s="17">
        <f t="shared" si="110"/>
        <v>116.24</v>
      </c>
      <c r="F209" s="18"/>
      <c r="G209" s="17">
        <f t="shared" si="111"/>
        <v>116.24</v>
      </c>
      <c r="H209" s="18"/>
      <c r="I209" s="17">
        <f t="shared" si="112"/>
        <v>116.24</v>
      </c>
      <c r="J209" s="18"/>
      <c r="K209" s="17">
        <f t="shared" si="113"/>
        <v>116.24</v>
      </c>
      <c r="L209" s="18"/>
      <c r="M209" s="17">
        <f t="shared" si="108"/>
        <v>116.24</v>
      </c>
      <c r="N209" s="18">
        <v>15.32</v>
      </c>
      <c r="O209" s="17">
        <f t="shared" si="109"/>
        <v>131.56</v>
      </c>
    </row>
    <row r="210" spans="1:15" ht="23.25" customHeight="1">
      <c r="A210" s="29" t="s">
        <v>326</v>
      </c>
      <c r="B210" s="41" t="s">
        <v>130</v>
      </c>
      <c r="C210" s="18"/>
      <c r="D210" s="18"/>
      <c r="E210" s="17"/>
      <c r="F210" s="18"/>
      <c r="G210" s="17"/>
      <c r="H210" s="18"/>
      <c r="I210" s="17">
        <v>0</v>
      </c>
      <c r="J210" s="18">
        <v>23</v>
      </c>
      <c r="K210" s="17">
        <f t="shared" si="113"/>
        <v>23</v>
      </c>
      <c r="L210" s="18"/>
      <c r="M210" s="17">
        <f t="shared" si="108"/>
        <v>23</v>
      </c>
      <c r="N210" s="18"/>
      <c r="O210" s="17">
        <f t="shared" si="109"/>
        <v>23</v>
      </c>
    </row>
    <row r="211" spans="1:15" ht="32.25" customHeight="1">
      <c r="A211" s="29" t="s">
        <v>273</v>
      </c>
      <c r="B211" s="41" t="s">
        <v>131</v>
      </c>
      <c r="C211" s="18">
        <v>87.8</v>
      </c>
      <c r="D211" s="18">
        <v>10</v>
      </c>
      <c r="E211" s="17">
        <f t="shared" si="110"/>
        <v>97.8</v>
      </c>
      <c r="F211" s="18"/>
      <c r="G211" s="17">
        <f t="shared" si="111"/>
        <v>97.8</v>
      </c>
      <c r="H211" s="18">
        <v>23</v>
      </c>
      <c r="I211" s="17">
        <f t="shared" si="112"/>
        <v>120.8</v>
      </c>
      <c r="J211" s="18">
        <v>30</v>
      </c>
      <c r="K211" s="17">
        <f t="shared" si="113"/>
        <v>150.8</v>
      </c>
      <c r="L211" s="18">
        <v>27.2</v>
      </c>
      <c r="M211" s="17">
        <f t="shared" si="108"/>
        <v>178</v>
      </c>
      <c r="N211" s="18">
        <v>91.5</v>
      </c>
      <c r="O211" s="17">
        <f t="shared" si="109"/>
        <v>269.5</v>
      </c>
    </row>
    <row r="212" spans="1:15" ht="32.25" customHeight="1">
      <c r="A212" s="29" t="s">
        <v>274</v>
      </c>
      <c r="B212" s="41" t="s">
        <v>132</v>
      </c>
      <c r="C212" s="18">
        <v>23.7</v>
      </c>
      <c r="D212" s="18">
        <v>-23.7</v>
      </c>
      <c r="E212" s="17">
        <f t="shared" si="110"/>
        <v>0</v>
      </c>
      <c r="F212" s="18"/>
      <c r="G212" s="17">
        <f t="shared" si="111"/>
        <v>0</v>
      </c>
      <c r="H212" s="18">
        <v>8.7</v>
      </c>
      <c r="I212" s="17">
        <f t="shared" si="112"/>
        <v>8.7</v>
      </c>
      <c r="J212" s="18"/>
      <c r="K212" s="17">
        <f t="shared" si="113"/>
        <v>8.7</v>
      </c>
      <c r="L212" s="18"/>
      <c r="M212" s="17">
        <f t="shared" si="108"/>
        <v>8.7</v>
      </c>
      <c r="N212" s="18">
        <v>15</v>
      </c>
      <c r="O212" s="17">
        <f t="shared" si="109"/>
        <v>23.7</v>
      </c>
    </row>
    <row r="213" spans="1:15" ht="33" customHeight="1">
      <c r="A213" s="29" t="s">
        <v>278</v>
      </c>
      <c r="B213" s="41" t="s">
        <v>258</v>
      </c>
      <c r="C213" s="18">
        <v>0</v>
      </c>
      <c r="D213" s="18">
        <v>10</v>
      </c>
      <c r="E213" s="17">
        <f t="shared" si="110"/>
        <v>10</v>
      </c>
      <c r="F213" s="18">
        <v>20</v>
      </c>
      <c r="G213" s="17">
        <f t="shared" si="111"/>
        <v>30</v>
      </c>
      <c r="H213" s="18"/>
      <c r="I213" s="17">
        <f t="shared" si="112"/>
        <v>30</v>
      </c>
      <c r="J213" s="18"/>
      <c r="K213" s="17">
        <f t="shared" si="113"/>
        <v>30</v>
      </c>
      <c r="L213" s="18">
        <v>4.95</v>
      </c>
      <c r="M213" s="17">
        <f t="shared" si="108"/>
        <v>34.95</v>
      </c>
      <c r="N213" s="18"/>
      <c r="O213" s="17">
        <f t="shared" si="109"/>
        <v>34.95</v>
      </c>
    </row>
    <row r="214" spans="1:15" ht="22.5" customHeight="1">
      <c r="A214" s="29" t="s">
        <v>275</v>
      </c>
      <c r="B214" s="42" t="s">
        <v>284</v>
      </c>
      <c r="C214" s="18">
        <v>8</v>
      </c>
      <c r="D214" s="18">
        <v>24.67</v>
      </c>
      <c r="E214" s="17">
        <f t="shared" si="110"/>
        <v>32.67</v>
      </c>
      <c r="F214" s="18">
        <v>9.5</v>
      </c>
      <c r="G214" s="17">
        <f t="shared" si="111"/>
        <v>42.17</v>
      </c>
      <c r="H214" s="18">
        <v>98</v>
      </c>
      <c r="I214" s="17">
        <f t="shared" si="112"/>
        <v>140.17000000000002</v>
      </c>
      <c r="J214" s="18"/>
      <c r="K214" s="17">
        <f t="shared" si="113"/>
        <v>140.17000000000002</v>
      </c>
      <c r="L214" s="18"/>
      <c r="M214" s="17">
        <f t="shared" si="108"/>
        <v>140.17000000000002</v>
      </c>
      <c r="N214" s="18">
        <v>-28</v>
      </c>
      <c r="O214" s="17">
        <f t="shared" si="109"/>
        <v>112.17000000000002</v>
      </c>
    </row>
    <row r="215" spans="1:15" ht="48.75" customHeight="1">
      <c r="A215" s="29" t="s">
        <v>377</v>
      </c>
      <c r="B215" s="42" t="s">
        <v>378</v>
      </c>
      <c r="C215" s="18"/>
      <c r="D215" s="18"/>
      <c r="E215" s="17"/>
      <c r="F215" s="18"/>
      <c r="G215" s="17"/>
      <c r="H215" s="18"/>
      <c r="I215" s="17"/>
      <c r="J215" s="18"/>
      <c r="K215" s="17"/>
      <c r="L215" s="18"/>
      <c r="M215" s="17">
        <v>0</v>
      </c>
      <c r="N215" s="18">
        <v>10000</v>
      </c>
      <c r="O215" s="17">
        <f t="shared" si="109"/>
        <v>10000</v>
      </c>
    </row>
    <row r="216" spans="1:15" ht="22.5" customHeight="1">
      <c r="A216" s="53" t="s">
        <v>133</v>
      </c>
      <c r="B216" s="53"/>
      <c r="C216" s="15">
        <f>C6+C115</f>
        <v>2463450.8499999996</v>
      </c>
      <c r="D216" s="15">
        <f>D6+D115</f>
        <v>170869.22</v>
      </c>
      <c r="E216" s="15">
        <f>E6+E115</f>
        <v>2634320.07</v>
      </c>
      <c r="F216" s="15">
        <f>F6+F115</f>
        <v>12766.780000000004</v>
      </c>
      <c r="G216" s="15">
        <f>E216+F216</f>
        <v>2647086.8499999996</v>
      </c>
      <c r="H216" s="15">
        <f>H6+H115</f>
        <v>38473.84</v>
      </c>
      <c r="I216" s="15">
        <f>G216+H216</f>
        <v>2685560.6899999995</v>
      </c>
      <c r="J216" s="15">
        <f>J6+J115</f>
        <v>53039.369999999995</v>
      </c>
      <c r="K216" s="15">
        <f>I216+J216</f>
        <v>2738600.0599999996</v>
      </c>
      <c r="L216" s="15">
        <f>L6+L115</f>
        <v>55775.22</v>
      </c>
      <c r="M216" s="15">
        <f>K216+L216</f>
        <v>2794375.28</v>
      </c>
      <c r="N216" s="15">
        <f>N6+N115</f>
        <v>14776.534999999998</v>
      </c>
      <c r="O216" s="15">
        <f>M216+N216</f>
        <v>2809151.815</v>
      </c>
    </row>
    <row r="217" spans="1:15" ht="24.75" customHeight="1">
      <c r="A217" s="54" t="s">
        <v>134</v>
      </c>
      <c r="B217" s="54"/>
      <c r="C217" s="15">
        <f>C6+C191</f>
        <v>871869.0499999999</v>
      </c>
      <c r="D217" s="15">
        <f>D6+D191</f>
        <v>27236.32</v>
      </c>
      <c r="E217" s="15">
        <f>E6+E191</f>
        <v>899105.3699999999</v>
      </c>
      <c r="F217" s="15">
        <f>F6+F191</f>
        <v>-11470.679999999998</v>
      </c>
      <c r="G217" s="15">
        <f>E217+F217</f>
        <v>887634.6899999998</v>
      </c>
      <c r="H217" s="15">
        <f>H6+H191</f>
        <v>1821.0600000000004</v>
      </c>
      <c r="I217" s="15">
        <f>G217+H217</f>
        <v>889455.7499999999</v>
      </c>
      <c r="J217" s="15">
        <f>J6+J191</f>
        <v>3809.76</v>
      </c>
      <c r="K217" s="15">
        <f>I217+J217</f>
        <v>893265.5099999999</v>
      </c>
      <c r="L217" s="15">
        <f>L6+L191</f>
        <v>27665.030000000002</v>
      </c>
      <c r="M217" s="15">
        <f>K217+L217</f>
        <v>920930.5399999999</v>
      </c>
      <c r="N217" s="15">
        <f>N6+N191</f>
        <v>15842.124999999998</v>
      </c>
      <c r="O217" s="15">
        <f>M217+N217</f>
        <v>936772.6649999999</v>
      </c>
    </row>
    <row r="218" spans="1:15" ht="33.75" customHeight="1">
      <c r="A218" s="52" t="s">
        <v>281</v>
      </c>
      <c r="B218" s="52"/>
      <c r="C218" s="15">
        <f aca="true" t="shared" si="114" ref="C218:N218">C217-C191-C44</f>
        <v>765094.1399999999</v>
      </c>
      <c r="D218" s="15">
        <f t="shared" si="114"/>
        <v>31379.9</v>
      </c>
      <c r="E218" s="15">
        <f t="shared" si="114"/>
        <v>796474.0399999999</v>
      </c>
      <c r="F218" s="15">
        <f t="shared" si="114"/>
        <v>-13311.38</v>
      </c>
      <c r="G218" s="15">
        <f t="shared" si="114"/>
        <v>783162.6599999999</v>
      </c>
      <c r="H218" s="15">
        <f t="shared" si="114"/>
        <v>0</v>
      </c>
      <c r="I218" s="15">
        <f t="shared" si="114"/>
        <v>783162.6599999999</v>
      </c>
      <c r="J218" s="15">
        <f t="shared" si="114"/>
        <v>0</v>
      </c>
      <c r="K218" s="15">
        <f t="shared" si="114"/>
        <v>783162.6599999999</v>
      </c>
      <c r="L218" s="15">
        <f t="shared" si="114"/>
        <v>27607.58</v>
      </c>
      <c r="M218" s="15">
        <f t="shared" si="114"/>
        <v>810770.24</v>
      </c>
      <c r="N218" s="15">
        <f t="shared" si="114"/>
        <v>0</v>
      </c>
      <c r="O218" s="15" t="s">
        <v>379</v>
      </c>
    </row>
    <row r="219" spans="1:9" ht="21" customHeight="1">
      <c r="A219" s="7"/>
      <c r="B219" s="7"/>
      <c r="C219" s="13"/>
      <c r="D219" s="13"/>
      <c r="E219" s="4"/>
      <c r="F219" s="13"/>
      <c r="G219" s="4"/>
      <c r="H219" s="13"/>
      <c r="I219" s="4"/>
    </row>
    <row r="270" ht="15.75">
      <c r="A270" s="19" t="s">
        <v>339</v>
      </c>
    </row>
    <row r="271" ht="15.75">
      <c r="A271" s="19" t="s">
        <v>340</v>
      </c>
    </row>
  </sheetData>
  <sheetProtection/>
  <mergeCells count="5">
    <mergeCell ref="M1:O1"/>
    <mergeCell ref="A218:B218"/>
    <mergeCell ref="A216:B216"/>
    <mergeCell ref="A217:B217"/>
    <mergeCell ref="B2:D2"/>
  </mergeCells>
  <printOptions/>
  <pageMargins left="1.1811023622047245" right="0.3937007874015748" top="0.7874015748031497" bottom="0.5905511811023623" header="0.5118110236220472" footer="0.5118110236220472"/>
  <pageSetup firstPageNumber="2" useFirstPageNumber="1" horizontalDpi="600" verticalDpi="600" orientation="portrait" paperSize="9" scale="75" r:id="rId1"/>
  <headerFooter alignWithMargins="0">
    <oddFooter>&amp;R&amp;"Times New Roman,обычный"&amp;12&amp;P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Chernogolova</dc:creator>
  <cp:keywords/>
  <dc:description/>
  <cp:lastModifiedBy>Naumova</cp:lastModifiedBy>
  <cp:lastPrinted>2010-12-29T03:08:18Z</cp:lastPrinted>
  <dcterms:created xsi:type="dcterms:W3CDTF">2008-12-23T03:53:18Z</dcterms:created>
  <dcterms:modified xsi:type="dcterms:W3CDTF">2011-01-12T05:58:45Z</dcterms:modified>
  <cp:category/>
  <cp:version/>
  <cp:contentType/>
  <cp:contentStatus/>
</cp:coreProperties>
</file>