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120" activeTab="0"/>
  </bookViews>
  <sheets>
    <sheet name="Отчет" sheetId="1" r:id="rId1"/>
  </sheets>
  <definedNames>
    <definedName name="_xlnm.Print_Titles" localSheetId="0">'Отчет'!$13:$14</definedName>
    <definedName name="_xlnm.Print_Area" localSheetId="0">'Отчет'!$A$1:$E$277</definedName>
  </definedNames>
  <calcPr fullCalcOnLoad="1"/>
</workbook>
</file>

<file path=xl/sharedStrings.xml><?xml version="1.0" encoding="utf-8"?>
<sst xmlns="http://schemas.openxmlformats.org/spreadsheetml/2006/main" count="551" uniqueCount="296">
  <si>
    <t xml:space="preserve"> </t>
  </si>
  <si>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</si>
  <si>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</si>
  <si>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</si>
  <si>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</si>
  <si>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</si>
  <si>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</si>
  <si>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</si>
  <si>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</si>
  <si>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</si>
  <si>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>Думы ЗАТО Северск</t>
  </si>
  <si>
    <t>от____________2006 №______</t>
  </si>
  <si>
    <t xml:space="preserve">  </t>
  </si>
  <si>
    <t>Раздел, Подраздел</t>
  </si>
  <si>
    <t>Получатели бюджетных средств</t>
  </si>
  <si>
    <t>(тыс.руб.)</t>
  </si>
  <si>
    <t>Приложение  к Решению</t>
  </si>
  <si>
    <t>0100</t>
  </si>
  <si>
    <t>Общегосударственные вопросы</t>
  </si>
  <si>
    <t>0102</t>
  </si>
  <si>
    <t>Дума ЗАТО Северск</t>
  </si>
  <si>
    <t>0103</t>
  </si>
  <si>
    <t>0104</t>
  </si>
  <si>
    <t>Администрация ЗАТО Северск</t>
  </si>
  <si>
    <t>0106</t>
  </si>
  <si>
    <t>Счетная палата ЗАТО Северск</t>
  </si>
  <si>
    <t>0107</t>
  </si>
  <si>
    <t>0112</t>
  </si>
  <si>
    <t>0113</t>
  </si>
  <si>
    <t>Финансовое управление Администрации ЗАТО Северск</t>
  </si>
  <si>
    <t xml:space="preserve"> - фонд непредвиденных расходов</t>
  </si>
  <si>
    <t>0115</t>
  </si>
  <si>
    <t xml:space="preserve"> - информационные расходы органа местного самоуправления</t>
  </si>
  <si>
    <t xml:space="preserve"> - возвраты по кредитам</t>
  </si>
  <si>
    <t xml:space="preserve"> - бюджетный кредит</t>
  </si>
  <si>
    <t>Управление имущественных отношений Администрации ЗАТО Северск</t>
  </si>
  <si>
    <t xml:space="preserve"> - расходы по обеспечению приватизации и проведению предпродажной подготовки объектов приватизации</t>
  </si>
  <si>
    <t xml:space="preserve"> - расходы по оценке недвижимости, признанию прав  и регулированию отношений по муниципальной собственности</t>
  </si>
  <si>
    <t>МУ СПУ</t>
  </si>
  <si>
    <t>0200</t>
  </si>
  <si>
    <t>Национальная оборона</t>
  </si>
  <si>
    <t>0203</t>
  </si>
  <si>
    <t>0300</t>
  </si>
  <si>
    <t>Национальная безопасность и правоохранительная деятельность</t>
  </si>
  <si>
    <t>0302</t>
  </si>
  <si>
    <t>Медицинский вытрезвитель УВД № 73 Восьмого ГУ МВД РФ</t>
  </si>
  <si>
    <t>Управление внутренних дел  МВД России в городе Северск Томской области</t>
  </si>
  <si>
    <t xml:space="preserve"> - милиция общественной безопасности</t>
  </si>
  <si>
    <t xml:space="preserve"> - Программа "Повышение безопасности дорожного движения"</t>
  </si>
  <si>
    <t xml:space="preserve"> - Программа "Профилактика правонарушений""</t>
  </si>
  <si>
    <t>0309</t>
  </si>
  <si>
    <t>Управление по делам защиты населения и территорий от чрезвычайных ситуаций Администрации ЗАТО Северск</t>
  </si>
  <si>
    <t>0313</t>
  </si>
  <si>
    <t>0400</t>
  </si>
  <si>
    <t>Национальная экономика</t>
  </si>
  <si>
    <t>0407</t>
  </si>
  <si>
    <t>МУ Лесхоз ЗАТО Северск</t>
  </si>
  <si>
    <t>0408</t>
  </si>
  <si>
    <t>МУ ПАТП  - покрытие убытков на пассажироперевозках за 2006 год</t>
  </si>
  <si>
    <t>Управление жилищно-коммунального хозяйства, транспорта и связи Администрации ЗАТО Северск</t>
  </si>
  <si>
    <t xml:space="preserve"> - Покрытие убытков по социальным пассажирским перевозкам</t>
  </si>
  <si>
    <t xml:space="preserve"> - Покрытие убытков на речных пассажироперевозках</t>
  </si>
  <si>
    <t xml:space="preserve"> - Создание и содержание единой диспетчерской службы</t>
  </si>
  <si>
    <t xml:space="preserve"> - Приобретение автотранспорта для муниципальных нужд</t>
  </si>
  <si>
    <t>0411</t>
  </si>
  <si>
    <t>Администрация ЗАТО Северск  - оплата работ по разработке проекта Правил землепользования и застройки на территории ЗАТО Северск</t>
  </si>
  <si>
    <t xml:space="preserve"> - смета на содержание</t>
  </si>
  <si>
    <t xml:space="preserve"> - оплата работ по государственной кадастровой оценке земель</t>
  </si>
  <si>
    <t>УКС Администрации</t>
  </si>
  <si>
    <t>0500</t>
  </si>
  <si>
    <t>Жилищно-коммунальное хозяйство</t>
  </si>
  <si>
    <t>0501</t>
  </si>
  <si>
    <t xml:space="preserve"> - Капитальный ремонт жилищного фонда города</t>
  </si>
  <si>
    <t xml:space="preserve"> - Капитальный ремонт жилищного фонда пос.Самусь</t>
  </si>
  <si>
    <t xml:space="preserve"> - Программа "Строительство (приобретение) жилья и ликвидация ветхого и аварийного жилищного фонда в ЗАТО Северск"</t>
  </si>
  <si>
    <t xml:space="preserve"> - Изготовление тех.документов на многоквартирные дома, обновление тех.паспортов по жилищному фонду пос. Самусь</t>
  </si>
  <si>
    <t xml:space="preserve"> - Покрытие убытков МП ЗАТО Северск "Самусь ЖКХ" по содержанию и текущему ремонту жилищного фонда п.Самусь</t>
  </si>
  <si>
    <t xml:space="preserve"> - Покрытие убытков МП УК "Жилищное хозяйство" по содержанию и текущему ремонту жилищного фонда города</t>
  </si>
  <si>
    <t xml:space="preserve"> - Содержание муниципального жилищного фонда (наниматели выселены)</t>
  </si>
  <si>
    <t xml:space="preserve"> - Приобретение лифтов для замены в домах муниципального жилищного фонда</t>
  </si>
  <si>
    <t xml:space="preserve"> - Строительство инженерных сетей и благоустройство микрорайона пос. Сосновка</t>
  </si>
  <si>
    <t xml:space="preserve"> - Строительство жилого дома № 8 в микрорайоне пос. Сосновка</t>
  </si>
  <si>
    <t xml:space="preserve"> - Строительство жилого дома № 34 в микрорайоне 10</t>
  </si>
  <si>
    <t xml:space="preserve"> - Строительство жилого дома № 36 в микрорайоне 10</t>
  </si>
  <si>
    <t xml:space="preserve"> - Проект детальной планировки западной части города (ПИР)</t>
  </si>
  <si>
    <t xml:space="preserve"> - Жилой комплекс мкр.Сосновка. Реконструкция казармы №3 под жилой дом с инженерными сетями</t>
  </si>
  <si>
    <t xml:space="preserve"> - Остаток субвенции 2006 года</t>
  </si>
  <si>
    <t xml:space="preserve"> - Строительство жилого дома № 11 в микрорайоне 10</t>
  </si>
  <si>
    <t>Управление по делам защиты населения и территорий от чрезвычайных ситуаций Администрации ЗАТО Северск  - содержание  защитных сооружений</t>
  </si>
  <si>
    <t>0502</t>
  </si>
  <si>
    <t>ОАО ТС</t>
  </si>
  <si>
    <t xml:space="preserve"> - убытки от реализации т/э населению по ценам ниже себестоимости</t>
  </si>
  <si>
    <t xml:space="preserve"> - Возмещение расходов при установлении уровня  оплаты населением услуг по теплоснабжению в размере 90% с 01.01.2007 по 31.03.2007</t>
  </si>
  <si>
    <t xml:space="preserve"> - Благоустройство территории (прочие мероприятия по благоустройству)</t>
  </si>
  <si>
    <t xml:space="preserve"> - Содержание, реконструкция, ремонт и строительство автомобильных дорог общего пользования, мостов и иных транспортных сооружений</t>
  </si>
  <si>
    <t xml:space="preserve"> - Благоустройство внутриквартальных территорий</t>
  </si>
  <si>
    <t xml:space="preserve"> - Расходы по содержанию объектов жилищно-коммунального хозяйства</t>
  </si>
  <si>
    <t xml:space="preserve"> - Мероприятия по празднованию 60-летия города Северска</t>
  </si>
  <si>
    <t xml:space="preserve"> - Благоустройство территории (уличное освещение)</t>
  </si>
  <si>
    <t xml:space="preserve"> - Благоустройство территории (содержание автомобильных дорог и инженерных сооружений на них)</t>
  </si>
  <si>
    <t xml:space="preserve"> - Благоустройство территории (озеленение)</t>
  </si>
  <si>
    <t xml:space="preserve"> - Благоустройство территории (организация и содержание мест захоронения)</t>
  </si>
  <si>
    <t xml:space="preserve"> - Субвенция на реализацию мероприятий областной целевой программы "Модернизация коммунальной инфраструктуры Томской области в 2006-2010 годах"</t>
  </si>
  <si>
    <t xml:space="preserve"> - Субсидия на реализацию обл.цел.программы "Обеспечение безопасности дорожного движения 2007-2009 годы"</t>
  </si>
  <si>
    <t xml:space="preserve"> - Покрытие убытков ОАО "Тепловые сети" от реализации теплоэнергии населению по ценам ниже себестоимости</t>
  </si>
  <si>
    <t xml:space="preserve"> - Возмещение расходов ОАО "Тепловые сети"при установлении уровня оплаты населением услуг по горячему водоснабжению, отоплению в размере 90%</t>
  </si>
  <si>
    <t xml:space="preserve"> - Возмещение расходов МП ЗАТО Северск "Самусь ЖКХ" при установлении уровня оплаты населением услуг по горячему водоснабжению, отоплению в размере 90%</t>
  </si>
  <si>
    <t xml:space="preserve"> - Покрытие убытков МП ЗАТО Северск "Самусь ЖКХ" от реализации теплоэнергии населению по ценам ниже себестоимости</t>
  </si>
  <si>
    <t xml:space="preserve"> - Покрытие убытков МП ЗАТО Северск "Самусь ЖКХ" от реализации услуг водоснабжения и водоотведения населению по ценам ниже себестомости</t>
  </si>
  <si>
    <t xml:space="preserve"> - Компенсация МП ЗАТО Северск "Самусь ЖКХ" убытков, связанных с ростом цен на нефть</t>
  </si>
  <si>
    <t xml:space="preserve"> - Строительство инженерных сетей и благоустройство микрорайона 10</t>
  </si>
  <si>
    <t xml:space="preserve"> - Реконструкция (расширение) кладбища</t>
  </si>
  <si>
    <t xml:space="preserve"> - Строительство очистных сооружений. Установка очистки иловой воды.</t>
  </si>
  <si>
    <t xml:space="preserve"> - Строительство наружных сетей и благоустройство жилого дома № 40 в микрорайоне 10</t>
  </si>
  <si>
    <t xml:space="preserve"> - Строительство наружных инженерных сетей и благоустройство жилых домов № 21,22,27 в микрорайоне 16</t>
  </si>
  <si>
    <t xml:space="preserve"> - Строительство водозабора № 3 (ПИР)</t>
  </si>
  <si>
    <t xml:space="preserve"> - Тепло, электро и водоснабжение ул. Камышка, Кооперативная, Кольцевая, Северская и Корсакова п.Самусь (ПИР)</t>
  </si>
  <si>
    <t xml:space="preserve"> - Полигон твердых бытовых отходов (скотомогильник) (ПИР)</t>
  </si>
  <si>
    <t xml:space="preserve"> - Полигон твердых бытовых отходов п. Самусь (ПИР)</t>
  </si>
  <si>
    <t xml:space="preserve"> - Церковь Святой Богородицы Владимирской (трудовая школа)- кредиторская задолженность прошлых лет</t>
  </si>
  <si>
    <t xml:space="preserve"> - Теплоснабжение пос.Иглаково</t>
  </si>
  <si>
    <t xml:space="preserve"> - Инженерные сети и благоустройство жилого дома № 275/30 по ул.Тупиковой</t>
  </si>
  <si>
    <t xml:space="preserve"> - Инженерные сети и благоустройство жилого дома № 11 по ул.Леонтичука</t>
  </si>
  <si>
    <t xml:space="preserve"> - Бурение скважин (2-я очередь). Насосная станция 2-го подъема на площадке водозабора № 1</t>
  </si>
  <si>
    <t>МП ЗАТО Северск "Самусь ЖКХ"</t>
  </si>
  <si>
    <t xml:space="preserve"> - компенсация энергоснабжающим организациям убытков, связанных с ростом цен на нефть</t>
  </si>
  <si>
    <t xml:space="preserve"> - покрытие убытков от реализации населению услуг по водоснабжению и водоотведению по ценам ниже себестоимости</t>
  </si>
  <si>
    <t xml:space="preserve"> - покрытие убытков от реализации теплоэнергии населению по ценам ниже себестоимости</t>
  </si>
  <si>
    <t xml:space="preserve"> - Возмещение расходов при установлении уровня оплаты населением услуг по теплоснабжению в размере 90% с 01.01.2007 по 31.03.2007</t>
  </si>
  <si>
    <t>0504</t>
  </si>
  <si>
    <t xml:space="preserve"> - смета</t>
  </si>
  <si>
    <t xml:space="preserve"> - Паспортизация нежилых помещений</t>
  </si>
  <si>
    <t xml:space="preserve"> - Программа "Декоративно-художественное оформление центральных улиц ЗАТО Северск"</t>
  </si>
  <si>
    <t xml:space="preserve"> - Софинансирование программы "Развитие инновационной деятельности в Томской области"</t>
  </si>
  <si>
    <t xml:space="preserve"> - Капитальный ремонт нежилых помещений</t>
  </si>
  <si>
    <t>0600</t>
  </si>
  <si>
    <t>Охрана окружающей среды</t>
  </si>
  <si>
    <t>0602</t>
  </si>
  <si>
    <t>КООС и ПР</t>
  </si>
  <si>
    <t xml:space="preserve"> - мероприятия в области охраны окружающей среды и природных ресурсов</t>
  </si>
  <si>
    <t>0700</t>
  </si>
  <si>
    <t>Образование</t>
  </si>
  <si>
    <t>0701</t>
  </si>
  <si>
    <t>Управление образования Администрации ЗАТО Северск</t>
  </si>
  <si>
    <t xml:space="preserve"> - содержание дошкольных образовательных учреждений</t>
  </si>
  <si>
    <t xml:space="preserve"> - комплексная программа развития образования (дошкольные образовательные учреждения)</t>
  </si>
  <si>
    <t xml:space="preserve"> - программа  "Здоровый ребёнок" (дошкольные образовательные учреждения)</t>
  </si>
  <si>
    <t xml:space="preserve"> - мероприятия по обеспечению  (дошкольные образовательные учреждения)</t>
  </si>
  <si>
    <t>0702</t>
  </si>
  <si>
    <t>МУ ДО СТШ "Меридиан"</t>
  </si>
  <si>
    <t>МОУ ЗАТО Северск ДОД СДЮСШОР "Янтарь"</t>
  </si>
  <si>
    <t>МОУ ЗАТО Северск ДОД СДЮСШОР "Лидер"</t>
  </si>
  <si>
    <t xml:space="preserve"> - Программа 60-летия г.Северска</t>
  </si>
  <si>
    <t xml:space="preserve"> - содержание общеобразовательных школ</t>
  </si>
  <si>
    <t xml:space="preserve"> - содержание подведомственных учреждений дополнительного образования детей</t>
  </si>
  <si>
    <t xml:space="preserve"> - мероприятия по обеспечению пожарной безопасности (образовательные школы)</t>
  </si>
  <si>
    <t xml:space="preserve"> - комплексная программа развития образования (общеобразовательные  учреждения)</t>
  </si>
  <si>
    <t xml:space="preserve"> - комплексная программа развития образования (подведомственные  учреждения дополнительного образования детей)</t>
  </si>
  <si>
    <t xml:space="preserve"> - мероприятия по обеспечению  пожарной безопасности (подведомственные учреждения дополнительного образования детей)</t>
  </si>
  <si>
    <t xml:space="preserve"> - содержание приёмных семей</t>
  </si>
  <si>
    <t>МОУ ЗАТО Северск ДОД СДЮСШ хоккея и футбола "Смена"</t>
  </si>
  <si>
    <t>МОУ ЗАТО Северск ДОД СДЮСШОР им.Л.Егоровой</t>
  </si>
  <si>
    <t>МОУ ЗАТО Северск ДОД "СДЮСШОР по легкой атлетике"</t>
  </si>
  <si>
    <t>МОУ ЗАТО Северск ДОД СДЮСШОР Олимпийского резерва гимнастики им. Р.Кузнецова</t>
  </si>
  <si>
    <t>МОУ ЗАТО Северск ДОД ДЮСШ НВС "Русь"</t>
  </si>
  <si>
    <t>0707</t>
  </si>
  <si>
    <t>МУ ОЛ "Зелёный мыс"  - оздоровительная кампания</t>
  </si>
  <si>
    <t>МУ ДО СТШ "Меридиан"  - оздоровительная кампания</t>
  </si>
  <si>
    <t>МУ ЗАТО Северск ДОЛ "Восход"  - оздоровительная кампания</t>
  </si>
  <si>
    <t>МОУ ЗАТО Северск ДОД СДЮСШОР "Янтарь"  - оздоровительная кампания</t>
  </si>
  <si>
    <t>Отдел по делам молодёжи Администрации ЗАТО Северск</t>
  </si>
  <si>
    <t xml:space="preserve"> - программа "Молодёжь ЗАТО Северск"</t>
  </si>
  <si>
    <t>МОУ ЗАТО Северск ДОД СДЮСШОР "Лидер"  - оздоровительная кампания</t>
  </si>
  <si>
    <t>Управление образования Администрации ЗАТО Северск  - оздоровительная кампания (пришкольные лагеря)</t>
  </si>
  <si>
    <t>МОУ ЗАТО Северск ДОД СДЮСШ хоккея и футбола "Смена"  - оздоровительная кампания</t>
  </si>
  <si>
    <t>МОУ ЗАТО Северск ДОД СДЮСШОР им.Л.Егоровой  - оздоровительная кампания</t>
  </si>
  <si>
    <t>МОУ ЗАТО Северск ДОД "СДЮСШОР по легкой атлетике"  - оздоровительная кампания</t>
  </si>
  <si>
    <t>МОУ ЗАТО Северск ДОД СДЮСШОР Олимпийского резерва гимнастики им. Р.Кузнецова  - оздоровительная кампания</t>
  </si>
  <si>
    <t>МОУ ЗАТО Северск ДОД ДЮСШ НВС "Русь"  - оздоровительная кампания</t>
  </si>
  <si>
    <t>МУ ДОЛ "Берёзка"  - оздоровительная кампания</t>
  </si>
  <si>
    <t>ООО "Санаторий Синий Утес"  - оздоровительная кампания</t>
  </si>
  <si>
    <t>0709</t>
  </si>
  <si>
    <t>МУ ОЛ "Зелёный мыс"</t>
  </si>
  <si>
    <t xml:space="preserve"> - Программа</t>
  </si>
  <si>
    <t xml:space="preserve"> - Мероприятия</t>
  </si>
  <si>
    <t>МУ ДО СТШ "Меридиан"  - спортивный лагерь "Нахимовец"</t>
  </si>
  <si>
    <t>МУ ЗАТО Северск ДОЛ "Восход"</t>
  </si>
  <si>
    <t xml:space="preserve"> - развитие мат.технической базы озд.лагерей</t>
  </si>
  <si>
    <t xml:space="preserve"> - мероприятия по обеспечению первичн.мер пожарной безопасности</t>
  </si>
  <si>
    <t xml:space="preserve"> - содержание по смете управления</t>
  </si>
  <si>
    <t xml:space="preserve"> - содержание прочих  структур</t>
  </si>
  <si>
    <t xml:space="preserve"> - другие вопросы в области образования  (МУ "В(с) ОСШ № 79"-УПМ)</t>
  </si>
  <si>
    <t>МУ ДОЛ "Берёзка"</t>
  </si>
  <si>
    <t>0800</t>
  </si>
  <si>
    <t>Культура, кинематография и средства массовой информации</t>
  </si>
  <si>
    <t>0801</t>
  </si>
  <si>
    <t>МУ "Музей г.Северска"</t>
  </si>
  <si>
    <t>МУ ЦДБ</t>
  </si>
  <si>
    <t>МУ ЦГБ</t>
  </si>
  <si>
    <t>МУ "Археологическая инспекция"</t>
  </si>
  <si>
    <t>МУ "МТ "Наш мир"</t>
  </si>
  <si>
    <t>МУ "СМТ"</t>
  </si>
  <si>
    <t xml:space="preserve"> - мероприятия по празднованию 60-летия города</t>
  </si>
  <si>
    <t>МУ "Самусьский центр культуры"</t>
  </si>
  <si>
    <t>Детский театр</t>
  </si>
  <si>
    <t>МУ "СПП"</t>
  </si>
  <si>
    <t>0804</t>
  </si>
  <si>
    <t>С.М.И. МУ газета "Диалог"</t>
  </si>
  <si>
    <t>0900</t>
  </si>
  <si>
    <t>Здравоохранение и спорт</t>
  </si>
  <si>
    <t>0901</t>
  </si>
  <si>
    <t>ФГУЗ ЦМСЧ №81 ФМБА России</t>
  </si>
  <si>
    <t xml:space="preserve"> - молочная кухня</t>
  </si>
  <si>
    <t xml:space="preserve"> - станция скорой медицинской помощи</t>
  </si>
  <si>
    <t xml:space="preserve"> - перинатальный центр (роддом)</t>
  </si>
  <si>
    <t>Самусьская больница ФГУ "СОМЦ Росздрава"</t>
  </si>
  <si>
    <t xml:space="preserve"> - фельдшерско-акушерские пункты</t>
  </si>
  <si>
    <t>0902</t>
  </si>
  <si>
    <t>Комитет по физической культуре и спорту Администрации ЗАТО Северск  - программа по физической культуре и спорту ЗАТО Северск "Спортивный город"</t>
  </si>
  <si>
    <t>0904</t>
  </si>
  <si>
    <t xml:space="preserve"> - Строительство роддома (газификатор)</t>
  </si>
  <si>
    <t xml:space="preserve"> - Больница на 100 коек в пос.Самусь</t>
  </si>
  <si>
    <t xml:space="preserve"> - Больница на 100 коек в пос.Самусь (ПИР)</t>
  </si>
  <si>
    <t>Комитет по физической культуре и спорту Администрации ЗАТО Северск</t>
  </si>
  <si>
    <t>1000</t>
  </si>
  <si>
    <t>Социальная политика</t>
  </si>
  <si>
    <t>1002</t>
  </si>
  <si>
    <t>МУ "Центр жилищных субсидий"</t>
  </si>
  <si>
    <t xml:space="preserve"> - Субвенция на осуществление отд. госполномочий по расчету и предоставлению ЕКВ на оплату дополнительной площади жилого помещения и ЕДВ (управленческие функции)</t>
  </si>
  <si>
    <t xml:space="preserve"> - Субвенция на обеспечение предоставления субсидий гражданам на оплату жилого помещения и коммунальных услуг</t>
  </si>
  <si>
    <t>1003</t>
  </si>
  <si>
    <t>ОАО ТС  - Покрытие убытков от предоставления льгот по оплате т/э почетным гражданам</t>
  </si>
  <si>
    <t>ОАО СВК  - Покрытие убытков от предоставления льгот по оплате водосн. и водоотв. почетным гражданам</t>
  </si>
  <si>
    <t>ОАО ГЭС  - Покрытие убытков от предоставления льгот по оплате э/э почетным гражданам</t>
  </si>
  <si>
    <t xml:space="preserve"> - Субвенция на предоставление гражданам субсидий на оплату жилого помещения и коммунальных услуг</t>
  </si>
  <si>
    <t xml:space="preserve"> - Субвенция на осуществление отд. госполномочий по расчету и предоставлению ЕКВ на оплату дополнительной площади жилого помещения и ЕДВ</t>
  </si>
  <si>
    <t xml:space="preserve"> - Дополнительные субсидии пенсионерам и инвалидам на оплату жилого помещения и коммунальных услуг</t>
  </si>
  <si>
    <t xml:space="preserve"> - Покрытие убытков от предоставления льгот по оплате содержания и текущего ремонта жилищного фонда почетным гражданам</t>
  </si>
  <si>
    <t xml:space="preserve"> - Покрытие убытков от предоставления льгот по оплате электроэнергии почетным гражданам</t>
  </si>
  <si>
    <t xml:space="preserve"> - Покрытие убытков от предоставления льгот по оплате теплоэнергии почетным гражданам</t>
  </si>
  <si>
    <t xml:space="preserve"> - Покрытие убытков от предоставления льгот по оплате водоснабж. и водоотвед. почетным гражданам</t>
  </si>
  <si>
    <t>1004</t>
  </si>
  <si>
    <t xml:space="preserve"> - пособия детям под опекой</t>
  </si>
  <si>
    <t xml:space="preserve"> - единовременные пособия при всех формах устройства детей, лишенных родительского попечения, в семью</t>
  </si>
  <si>
    <t>1006</t>
  </si>
  <si>
    <t xml:space="preserve"> - расходы по Плану мероприятий - местные акты</t>
  </si>
  <si>
    <t xml:space="preserve"> - расходы по Плану мероприятий - выплаты заслуженным гражданам города</t>
  </si>
  <si>
    <t xml:space="preserve"> - расходы по Плану мероприятий - доплаты к пенсиям неработающим пенсионерам</t>
  </si>
  <si>
    <t xml:space="preserve"> - расходы по Плану мероприятий - доплаты к пенсиям  почетным гражданам</t>
  </si>
  <si>
    <t xml:space="preserve"> - Расходы на переселение граждан ЗАТО (субвенция на переселение граждан закрытых административно-территориальных образований)</t>
  </si>
  <si>
    <t xml:space="preserve"> - Расходы на переселение граждан ЗАТО (субвенция на переселение граждан закрытых административно-территориальных образований-остат.пр.лет)</t>
  </si>
  <si>
    <t>Отдел по делам молодёжи Администрации ЗАТО Северск  - Программа "Поддержка молодых семей ЗАТО Северск в решении жилищной проблемы на 2007 - 2010 годы"</t>
  </si>
  <si>
    <t>ВСЕГО:</t>
  </si>
  <si>
    <t xml:space="preserve"> 1</t>
  </si>
  <si>
    <t>доходы -всего</t>
  </si>
  <si>
    <t>доходы территории</t>
  </si>
  <si>
    <t>% к доходам территории без учета финансовой помощи из бюджета другого уровня</t>
  </si>
  <si>
    <t>ИСТОЧНИКИ ВНУТРЕННЕГО ФИНАНСИРОВАНИЯ ДЕФИЦИТА БЮДЖЕТА - всего</t>
  </si>
  <si>
    <t>Остатки средств на счетах - всего</t>
  </si>
  <si>
    <t>_на начало года</t>
  </si>
  <si>
    <t>_на конец года</t>
  </si>
  <si>
    <t>Заёмные средства - результат</t>
  </si>
  <si>
    <t xml:space="preserve">_получение кредитов банков </t>
  </si>
  <si>
    <t>_погашение основной суммы задолженности</t>
  </si>
  <si>
    <t>Приложение 7</t>
  </si>
  <si>
    <t>к Решению Думы ЗАТО Северск</t>
  </si>
  <si>
    <t>УКС Администрации  - капитальное строительство</t>
  </si>
  <si>
    <t xml:space="preserve">УКС Администрации  -  капитальное строительство </t>
  </si>
  <si>
    <t>0105</t>
  </si>
  <si>
    <t>Финансовое управление Администрации ЗАТО Северск, в т.ч. :</t>
  </si>
  <si>
    <t xml:space="preserve">Распределение расходов бюджета ЗАТО Северск на 2007 год по разделам                             и подразделам функциональной классификации расходов бюджетов Российской Федерации </t>
  </si>
  <si>
    <t xml:space="preserve"> - резервный фонд по предупреждению, ликвидации чрезвычайных ситуаций  и последствий стихийных бедствий</t>
  </si>
  <si>
    <t>Утв. Думой ЗАТО Северск 2007 г.</t>
  </si>
  <si>
    <t>Уточн. Думой ЗАТО Северск 2007 г.</t>
  </si>
  <si>
    <r>
      <t xml:space="preserve">Дума ЗАТО Северск </t>
    </r>
    <r>
      <rPr>
        <sz val="12"/>
        <rFont val="Times New Roman CYR"/>
        <family val="1"/>
      </rPr>
      <t>- функционирование высшего должностного лица ОМСУ</t>
    </r>
  </si>
  <si>
    <r>
      <t xml:space="preserve">Дума ЗАТО Северск </t>
    </r>
    <r>
      <rPr>
        <sz val="12"/>
        <rFont val="Times New Roman CYR"/>
        <family val="1"/>
      </rPr>
      <t xml:space="preserve">- функционирование представительного органа местного самоуправления </t>
    </r>
  </si>
  <si>
    <r>
      <t xml:space="preserve">Администрация ЗАТО Северск </t>
    </r>
    <r>
      <rPr>
        <sz val="12"/>
        <rFont val="Times New Roman CYR"/>
        <family val="1"/>
      </rPr>
      <t>- расходы по смете на содержание</t>
    </r>
  </si>
  <si>
    <r>
      <t xml:space="preserve">Администрация ЗАТО Северск-  </t>
    </r>
    <r>
      <rPr>
        <sz val="12"/>
        <rFont val="Times New Roman CYR"/>
        <family val="1"/>
      </rPr>
      <t>субвенция для обеспечения полномочий по составлению списков кандидатов в присяжные заседатели федеральных судов общей юриспруденции</t>
    </r>
  </si>
  <si>
    <r>
      <t xml:space="preserve">Финансовое управление Администрации ЗАТО Северск  </t>
    </r>
    <r>
      <rPr>
        <sz val="12"/>
        <rFont val="Times New Roman CYR"/>
        <family val="1"/>
      </rPr>
      <t>- расходы по смете на содержание</t>
    </r>
  </si>
  <si>
    <r>
      <t xml:space="preserve">Муниципальная избирательная комиссия ЗАТО Северск  </t>
    </r>
    <r>
      <rPr>
        <sz val="12"/>
        <rFont val="Times New Roman CYR"/>
        <family val="1"/>
      </rPr>
      <t>- обеспечение выборов и референдумов</t>
    </r>
  </si>
  <si>
    <r>
      <t xml:space="preserve">Финансовое управление Администрации ЗАТО Северск  </t>
    </r>
    <r>
      <rPr>
        <sz val="12"/>
        <rFont val="Times New Roman CYR"/>
        <family val="1"/>
      </rPr>
      <t>- выплата процентов по кредитам</t>
    </r>
  </si>
  <si>
    <r>
      <t xml:space="preserve">ДЕФИЦИТ - </t>
    </r>
    <r>
      <rPr>
        <b/>
        <sz val="12"/>
        <rFont val="Times New Roman CYR"/>
        <family val="1"/>
      </rPr>
      <t xml:space="preserve">всего (-) </t>
    </r>
  </si>
  <si>
    <t xml:space="preserve"> - единовременные поощрительные выплаты ОМСУ ЗАТО Северск</t>
  </si>
  <si>
    <r>
      <t xml:space="preserve">Программа развития ЗАТО  </t>
    </r>
    <r>
      <rPr>
        <sz val="12"/>
        <rFont val="Times New Roman CYR"/>
        <family val="1"/>
      </rPr>
      <t>- бюджетные кредиты (финансирование)</t>
    </r>
  </si>
  <si>
    <r>
      <t xml:space="preserve">Администрация ЗАТО Северск  </t>
    </r>
    <r>
      <rPr>
        <sz val="12"/>
        <rFont val="Times New Roman CYR"/>
        <family val="1"/>
      </rPr>
      <t>- мобилизационная подготовка</t>
    </r>
  </si>
  <si>
    <t>Управление имущественных отношений Администрации ЗАТО Северск  - Программа "Строительство (приобретение) жилья и ликвидация ветхого и аварийного жилищного фонда в ЗАТО Северск в 2006-2010 годах с прогнозом до 2020 года"</t>
  </si>
  <si>
    <t xml:space="preserve"> - Финансирование первичной медико-санитарной помощи (молочная кухня)</t>
  </si>
  <si>
    <t xml:space="preserve"> - Финансирование скорой медицинской помощи</t>
  </si>
  <si>
    <t xml:space="preserve"> - Финансирование мед. помощи женщинам в период беременности, во время родов и после родов (перинатальный центр)</t>
  </si>
  <si>
    <t xml:space="preserve">-областная целевая программа "Обеспечение безопасности дорожного движения на 2007-2009 годы" </t>
  </si>
  <si>
    <t>- Приобретение оборудования для теплоходов "Заря - 266Р", "Заря - 339Р"</t>
  </si>
  <si>
    <t>доходы</t>
  </si>
  <si>
    <t>в т.ч. С террит.</t>
  </si>
  <si>
    <t>расходы</t>
  </si>
  <si>
    <t>дефицит</t>
  </si>
  <si>
    <t>от__22.03.2007 №___30/1___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</si>
</sst>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6">
    <font>
      <sz val="10"/>
      <name val="Arial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165" fontId="1" fillId="2" borderId="0" xfId="18" applyNumberFormat="1" applyFont="1" applyFill="1" applyBorder="1" applyAlignment="1" applyProtection="1">
      <alignment horizontal="left" vertical="center" wrapText="1"/>
      <protection/>
    </xf>
    <xf numFmtId="166" fontId="1" fillId="0" borderId="0" xfId="0" applyNumberFormat="1" applyFont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textRotation="90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 quotePrefix="1">
      <alignment horizontal="left" vertical="center" wrapText="1"/>
    </xf>
    <xf numFmtId="49" fontId="2" fillId="0" borderId="1" xfId="0" applyNumberFormat="1" applyFont="1" applyBorder="1" applyAlignment="1" quotePrefix="1">
      <alignment horizontal="left" vertical="center" wrapText="1"/>
    </xf>
    <xf numFmtId="4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166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165" fontId="2" fillId="0" borderId="0" xfId="18" applyNumberFormat="1" applyFont="1" applyFill="1" applyBorder="1" applyAlignment="1" applyProtection="1">
      <alignment horizontal="left" vertical="center"/>
      <protection/>
    </xf>
    <xf numFmtId="165" fontId="2" fillId="0" borderId="0" xfId="18" applyNumberFormat="1" applyFont="1" applyFill="1" applyBorder="1" applyAlignment="1" applyProtection="1">
      <alignment horizontal="left" vertical="center" wrapText="1"/>
      <protection/>
    </xf>
    <xf numFmtId="166" fontId="1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vertical="center" wrapText="1"/>
    </xf>
    <xf numFmtId="166" fontId="2" fillId="0" borderId="0" xfId="0" applyNumberFormat="1" applyFont="1" applyFill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 quotePrefix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quotePrefix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proekt_2005_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286"/>
  <sheetViews>
    <sheetView tabSelected="1" zoomScale="75" zoomScaleNormal="75" workbookViewId="0" topLeftCell="A1">
      <selection activeCell="A1" sqref="A1"/>
    </sheetView>
  </sheetViews>
  <sheetFormatPr defaultColWidth="9.140625" defaultRowHeight="12.75" outlineLevelRow="1" outlineLevelCol="1"/>
  <cols>
    <col min="1" max="1" width="8.7109375" style="9" customWidth="1"/>
    <col min="2" max="2" width="61.140625" style="6" customWidth="1"/>
    <col min="3" max="3" width="16.8515625" style="7" customWidth="1"/>
    <col min="4" max="4" width="16.7109375" style="7" customWidth="1"/>
    <col min="5" max="5" width="17.28125" style="7" customWidth="1"/>
    <col min="6" max="7" width="17.7109375" style="7" hidden="1" customWidth="1" outlineLevel="1"/>
    <col min="8" max="17" width="17.7109375" style="8" hidden="1" customWidth="1" outlineLevel="1"/>
    <col min="18" max="18" width="12.57421875" style="8" hidden="1" customWidth="1" outlineLevel="1" collapsed="1"/>
    <col min="19" max="19" width="8.8515625" style="8" customWidth="1" collapsed="1"/>
    <col min="20" max="16384" width="8.8515625" style="8" customWidth="1"/>
  </cols>
  <sheetData>
    <row r="1" spans="1:16" ht="20.25" customHeight="1">
      <c r="A1" s="6"/>
      <c r="P1" s="1" t="s">
        <v>16</v>
      </c>
    </row>
    <row r="2" spans="1:16" ht="16.5" customHeight="1">
      <c r="A2" s="9" t="s">
        <v>12</v>
      </c>
      <c r="C2" s="38"/>
      <c r="D2" s="38" t="s">
        <v>264</v>
      </c>
      <c r="E2" s="39"/>
      <c r="P2" s="10" t="s">
        <v>10</v>
      </c>
    </row>
    <row r="3" spans="1:16" ht="15" customHeight="1">
      <c r="A3" s="9" t="s">
        <v>12</v>
      </c>
      <c r="C3" s="40"/>
      <c r="D3" s="40" t="s">
        <v>265</v>
      </c>
      <c r="E3" s="41"/>
      <c r="P3" s="2" t="s">
        <v>11</v>
      </c>
    </row>
    <row r="4" spans="1:5" ht="29.25" customHeight="1">
      <c r="A4" s="9" t="s">
        <v>12</v>
      </c>
      <c r="B4" s="42" t="s">
        <v>0</v>
      </c>
      <c r="C4" s="43"/>
      <c r="D4" s="43" t="s">
        <v>295</v>
      </c>
      <c r="E4" s="44"/>
    </row>
    <row r="5" spans="1:9" ht="88.5" customHeight="1">
      <c r="A5" s="9" t="s">
        <v>12</v>
      </c>
      <c r="B5" s="51" t="s">
        <v>270</v>
      </c>
      <c r="C5" s="52"/>
      <c r="D5" s="52"/>
      <c r="E5" s="45"/>
      <c r="F5" s="3"/>
      <c r="G5" s="3"/>
      <c r="H5" s="3"/>
      <c r="I5" s="3"/>
    </row>
    <row r="6" spans="2:5" ht="15.75" hidden="1">
      <c r="B6" s="42"/>
      <c r="C6" s="46"/>
      <c r="D6" s="46"/>
      <c r="E6" s="46"/>
    </row>
    <row r="7" spans="2:5" ht="15.75" hidden="1">
      <c r="B7" s="42"/>
      <c r="C7" s="46"/>
      <c r="D7" s="46"/>
      <c r="E7" s="46"/>
    </row>
    <row r="8" spans="2:5" ht="15.75" hidden="1">
      <c r="B8" s="42"/>
      <c r="C8" s="46"/>
      <c r="D8" s="46"/>
      <c r="E8" s="46"/>
    </row>
    <row r="9" spans="2:5" ht="15.75" hidden="1">
      <c r="B9" s="42"/>
      <c r="C9" s="46"/>
      <c r="D9" s="46"/>
      <c r="E9" s="46"/>
    </row>
    <row r="10" spans="2:5" ht="15.75" hidden="1">
      <c r="B10" s="42"/>
      <c r="C10" s="46"/>
      <c r="D10" s="46"/>
      <c r="E10" s="46"/>
    </row>
    <row r="11" spans="2:5" ht="15.75" hidden="1">
      <c r="B11" s="42"/>
      <c r="C11" s="46"/>
      <c r="D11" s="46"/>
      <c r="E11" s="46"/>
    </row>
    <row r="12" spans="2:17" ht="15.75">
      <c r="B12" s="42"/>
      <c r="C12" s="46"/>
      <c r="D12" s="46"/>
      <c r="E12" s="47" t="s">
        <v>15</v>
      </c>
      <c r="Q12" s="11" t="s">
        <v>15</v>
      </c>
    </row>
    <row r="13" spans="1:17" s="15" customFormat="1" ht="75" customHeight="1">
      <c r="A13" s="12" t="s">
        <v>13</v>
      </c>
      <c r="B13" s="48" t="s">
        <v>14</v>
      </c>
      <c r="C13" s="49" t="s">
        <v>272</v>
      </c>
      <c r="D13" s="50" t="s">
        <v>1</v>
      </c>
      <c r="E13" s="49" t="s">
        <v>273</v>
      </c>
      <c r="F13" s="14" t="s">
        <v>2</v>
      </c>
      <c r="G13" s="13" t="s">
        <v>1</v>
      </c>
      <c r="H13" s="13" t="s">
        <v>3</v>
      </c>
      <c r="I13" s="14" t="s">
        <v>4</v>
      </c>
      <c r="J13" s="13" t="s">
        <v>1</v>
      </c>
      <c r="K13" s="13" t="s">
        <v>5</v>
      </c>
      <c r="L13" s="14" t="s">
        <v>6</v>
      </c>
      <c r="M13" s="13" t="s">
        <v>1</v>
      </c>
      <c r="N13" s="13" t="s">
        <v>7</v>
      </c>
      <c r="O13" s="14" t="s">
        <v>8</v>
      </c>
      <c r="P13" s="13" t="s">
        <v>1</v>
      </c>
      <c r="Q13" s="13" t="s">
        <v>9</v>
      </c>
    </row>
    <row r="14" spans="1:17" s="15" customFormat="1" ht="14.25" customHeight="1">
      <c r="A14" s="16" t="s">
        <v>253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17">
        <v>7</v>
      </c>
      <c r="H14" s="17">
        <v>8</v>
      </c>
      <c r="I14" s="17">
        <v>9</v>
      </c>
      <c r="J14" s="17">
        <v>10</v>
      </c>
      <c r="K14" s="17">
        <v>11</v>
      </c>
      <c r="L14" s="17">
        <v>12</v>
      </c>
      <c r="M14" s="17">
        <v>13</v>
      </c>
      <c r="N14" s="17">
        <v>14</v>
      </c>
      <c r="O14" s="17">
        <v>15</v>
      </c>
      <c r="P14" s="17">
        <v>16</v>
      </c>
      <c r="Q14" s="17">
        <v>17</v>
      </c>
    </row>
    <row r="15" spans="1:17" ht="15.75">
      <c r="A15" s="18" t="s">
        <v>17</v>
      </c>
      <c r="B15" s="19" t="s">
        <v>18</v>
      </c>
      <c r="C15" s="20">
        <v>92264.4</v>
      </c>
      <c r="D15" s="20">
        <f>D16+D17+D19+D30+D33+D36+D39+D40</f>
        <v>17133.649999999998</v>
      </c>
      <c r="E15" s="20">
        <f>C15+D15</f>
        <v>109398.04999999999</v>
      </c>
      <c r="F15" s="20">
        <v>36510.4</v>
      </c>
      <c r="G15" s="20">
        <f>G16+G17+G19+G30+G33+G36+G39+G40+G18</f>
        <v>1578.75</v>
      </c>
      <c r="H15" s="20">
        <f>H16+H17+H18+H20+H21+H22+H23+H24+H27+H30+H33+H36+H39+H40</f>
        <v>37571.25000000001</v>
      </c>
      <c r="I15" s="20">
        <v>19618.8</v>
      </c>
      <c r="J15" s="20">
        <v>13114</v>
      </c>
      <c r="K15" s="20">
        <v>32732.8</v>
      </c>
      <c r="L15" s="20">
        <v>24547.9</v>
      </c>
      <c r="M15" s="20">
        <v>1208</v>
      </c>
      <c r="N15" s="20">
        <v>25755.9</v>
      </c>
      <c r="O15" s="20">
        <v>11587.3</v>
      </c>
      <c r="P15" s="20">
        <v>1232.9</v>
      </c>
      <c r="Q15" s="20">
        <v>12820.2</v>
      </c>
    </row>
    <row r="16" spans="1:17" ht="31.5">
      <c r="A16" s="18" t="s">
        <v>19</v>
      </c>
      <c r="B16" s="21" t="s">
        <v>274</v>
      </c>
      <c r="C16" s="20">
        <v>0</v>
      </c>
      <c r="D16" s="20">
        <v>1731.7</v>
      </c>
      <c r="E16" s="20">
        <v>1731.7</v>
      </c>
      <c r="F16" s="20">
        <v>0</v>
      </c>
      <c r="G16" s="20">
        <v>465</v>
      </c>
      <c r="H16" s="20">
        <v>465</v>
      </c>
      <c r="I16" s="20">
        <v>0</v>
      </c>
      <c r="J16" s="20">
        <v>525</v>
      </c>
      <c r="K16" s="20">
        <v>525</v>
      </c>
      <c r="L16" s="20">
        <v>0</v>
      </c>
      <c r="M16" s="20">
        <v>384</v>
      </c>
      <c r="N16" s="20">
        <v>384</v>
      </c>
      <c r="O16" s="20">
        <v>0</v>
      </c>
      <c r="P16" s="20">
        <v>357.7</v>
      </c>
      <c r="Q16" s="20">
        <v>357.7</v>
      </c>
    </row>
    <row r="17" spans="1:17" ht="31.5">
      <c r="A17" s="18" t="s">
        <v>21</v>
      </c>
      <c r="B17" s="21" t="s">
        <v>275</v>
      </c>
      <c r="C17" s="20">
        <v>18970</v>
      </c>
      <c r="D17" s="20">
        <v>-1731.7</v>
      </c>
      <c r="E17" s="20">
        <v>17238.3</v>
      </c>
      <c r="F17" s="20">
        <v>5137</v>
      </c>
      <c r="G17" s="20">
        <v>-465</v>
      </c>
      <c r="H17" s="20">
        <v>4672</v>
      </c>
      <c r="I17" s="20">
        <v>5795</v>
      </c>
      <c r="J17" s="20">
        <v>-525</v>
      </c>
      <c r="K17" s="20">
        <v>5270</v>
      </c>
      <c r="L17" s="20">
        <v>4120.3</v>
      </c>
      <c r="M17" s="20">
        <v>-384</v>
      </c>
      <c r="N17" s="20">
        <v>3736.3</v>
      </c>
      <c r="O17" s="20">
        <v>3917.7</v>
      </c>
      <c r="P17" s="20">
        <v>-357.7</v>
      </c>
      <c r="Q17" s="20">
        <v>3560</v>
      </c>
    </row>
    <row r="18" spans="1:17" ht="31.5">
      <c r="A18" s="18" t="s">
        <v>22</v>
      </c>
      <c r="B18" s="21" t="s">
        <v>276</v>
      </c>
      <c r="C18" s="20">
        <v>81746.7</v>
      </c>
      <c r="D18" s="20"/>
      <c r="E18" s="20">
        <f>81755.35-8.65</f>
        <v>81746.70000000001</v>
      </c>
      <c r="F18" s="20">
        <v>22137</v>
      </c>
      <c r="G18" s="20">
        <v>8.65</v>
      </c>
      <c r="H18" s="20">
        <v>22145.65</v>
      </c>
      <c r="I18" s="20">
        <v>21432.9</v>
      </c>
      <c r="J18" s="20">
        <v>0</v>
      </c>
      <c r="K18" s="20">
        <v>21432.9</v>
      </c>
      <c r="L18" s="20">
        <v>19755.4</v>
      </c>
      <c r="M18" s="20">
        <v>0</v>
      </c>
      <c r="N18" s="20">
        <v>19755.4</v>
      </c>
      <c r="O18" s="20">
        <v>18421.4</v>
      </c>
      <c r="P18" s="20">
        <v>0</v>
      </c>
      <c r="Q18" s="20">
        <v>18421.4</v>
      </c>
    </row>
    <row r="19" spans="1:17" ht="63">
      <c r="A19" s="18" t="s">
        <v>268</v>
      </c>
      <c r="B19" s="21" t="s">
        <v>277</v>
      </c>
      <c r="C19" s="20"/>
      <c r="D19" s="20">
        <v>8.65</v>
      </c>
      <c r="E19" s="20">
        <f>D19</f>
        <v>8.65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31.5">
      <c r="A20" s="18" t="s">
        <v>24</v>
      </c>
      <c r="B20" s="21" t="s">
        <v>278</v>
      </c>
      <c r="C20" s="20">
        <v>19600</v>
      </c>
      <c r="D20" s="20">
        <v>0</v>
      </c>
      <c r="E20" s="20">
        <v>19600</v>
      </c>
      <c r="F20" s="20">
        <v>5308</v>
      </c>
      <c r="G20" s="20">
        <v>0</v>
      </c>
      <c r="H20" s="20">
        <v>5308</v>
      </c>
      <c r="I20" s="20">
        <v>5688</v>
      </c>
      <c r="J20" s="20">
        <v>0</v>
      </c>
      <c r="K20" s="20">
        <v>5688</v>
      </c>
      <c r="L20" s="20">
        <v>4257</v>
      </c>
      <c r="M20" s="20">
        <v>0</v>
      </c>
      <c r="N20" s="20">
        <v>4257</v>
      </c>
      <c r="O20" s="20">
        <v>4347</v>
      </c>
      <c r="P20" s="20">
        <v>0</v>
      </c>
      <c r="Q20" s="20">
        <v>4347</v>
      </c>
    </row>
    <row r="21" spans="1:17" ht="15.75">
      <c r="A21" s="18" t="s">
        <v>24</v>
      </c>
      <c r="B21" s="19" t="s">
        <v>25</v>
      </c>
      <c r="C21" s="20">
        <v>5182.2</v>
      </c>
      <c r="D21" s="20">
        <v>0</v>
      </c>
      <c r="E21" s="20">
        <v>5182.2</v>
      </c>
      <c r="F21" s="20">
        <v>1403.3</v>
      </c>
      <c r="G21" s="20">
        <v>0</v>
      </c>
      <c r="H21" s="20">
        <v>1403.3</v>
      </c>
      <c r="I21" s="20">
        <v>1503.8</v>
      </c>
      <c r="J21" s="20">
        <v>0</v>
      </c>
      <c r="K21" s="20">
        <v>1503.8</v>
      </c>
      <c r="L21" s="20">
        <v>1125.6</v>
      </c>
      <c r="M21" s="20">
        <v>0</v>
      </c>
      <c r="N21" s="20">
        <v>1125.6</v>
      </c>
      <c r="O21" s="20">
        <v>1149.5</v>
      </c>
      <c r="P21" s="20">
        <v>0</v>
      </c>
      <c r="Q21" s="20">
        <v>1149.5</v>
      </c>
    </row>
    <row r="22" spans="1:17" ht="31.5">
      <c r="A22" s="18" t="s">
        <v>26</v>
      </c>
      <c r="B22" s="21" t="s">
        <v>279</v>
      </c>
      <c r="C22" s="20">
        <v>3047.3</v>
      </c>
      <c r="D22" s="20">
        <v>0</v>
      </c>
      <c r="E22" s="20">
        <v>3047.3</v>
      </c>
      <c r="F22" s="20">
        <v>3047.3</v>
      </c>
      <c r="G22" s="20">
        <v>0</v>
      </c>
      <c r="H22" s="20">
        <v>3047.3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</row>
    <row r="23" spans="1:17" ht="31.5">
      <c r="A23" s="18" t="s">
        <v>27</v>
      </c>
      <c r="B23" s="21" t="s">
        <v>280</v>
      </c>
      <c r="C23" s="20">
        <v>5000</v>
      </c>
      <c r="D23" s="20">
        <v>0</v>
      </c>
      <c r="E23" s="20">
        <v>5000</v>
      </c>
      <c r="F23" s="20">
        <v>1350</v>
      </c>
      <c r="G23" s="20">
        <v>0</v>
      </c>
      <c r="H23" s="20">
        <v>1350</v>
      </c>
      <c r="I23" s="20">
        <v>1450</v>
      </c>
      <c r="J23" s="20">
        <v>0</v>
      </c>
      <c r="K23" s="20">
        <v>1450</v>
      </c>
      <c r="L23" s="20">
        <v>1086</v>
      </c>
      <c r="M23" s="20">
        <v>0</v>
      </c>
      <c r="N23" s="20">
        <v>1086</v>
      </c>
      <c r="O23" s="20">
        <v>1114</v>
      </c>
      <c r="P23" s="20">
        <v>0</v>
      </c>
      <c r="Q23" s="20">
        <v>1114</v>
      </c>
    </row>
    <row r="24" spans="1:17" ht="32.25" customHeight="1">
      <c r="A24" s="18" t="s">
        <v>28</v>
      </c>
      <c r="B24" s="21" t="s">
        <v>269</v>
      </c>
      <c r="C24" s="20">
        <v>1400</v>
      </c>
      <c r="D24" s="20">
        <v>0</v>
      </c>
      <c r="E24" s="20">
        <v>1400</v>
      </c>
      <c r="F24" s="20">
        <v>379</v>
      </c>
      <c r="G24" s="20">
        <v>0</v>
      </c>
      <c r="H24" s="20">
        <v>379</v>
      </c>
      <c r="I24" s="20">
        <v>406</v>
      </c>
      <c r="J24" s="20">
        <v>0</v>
      </c>
      <c r="K24" s="20">
        <v>406</v>
      </c>
      <c r="L24" s="20">
        <v>304</v>
      </c>
      <c r="M24" s="20">
        <v>0</v>
      </c>
      <c r="N24" s="20">
        <v>304</v>
      </c>
      <c r="O24" s="20">
        <v>311</v>
      </c>
      <c r="P24" s="20">
        <v>0</v>
      </c>
      <c r="Q24" s="20">
        <v>311</v>
      </c>
    </row>
    <row r="25" spans="1:17" ht="47.25">
      <c r="A25" s="16" t="s">
        <v>28</v>
      </c>
      <c r="B25" s="22" t="s">
        <v>271</v>
      </c>
      <c r="C25" s="23">
        <v>400</v>
      </c>
      <c r="D25" s="23">
        <v>0</v>
      </c>
      <c r="E25" s="23">
        <v>400</v>
      </c>
      <c r="F25" s="23">
        <v>108</v>
      </c>
      <c r="G25" s="23">
        <v>0</v>
      </c>
      <c r="H25" s="23">
        <v>108</v>
      </c>
      <c r="I25" s="23">
        <v>116</v>
      </c>
      <c r="J25" s="23">
        <v>0</v>
      </c>
      <c r="K25" s="23">
        <v>116</v>
      </c>
      <c r="L25" s="23">
        <v>87</v>
      </c>
      <c r="M25" s="23">
        <v>0</v>
      </c>
      <c r="N25" s="23">
        <v>87</v>
      </c>
      <c r="O25" s="23">
        <v>89</v>
      </c>
      <c r="P25" s="23">
        <v>0</v>
      </c>
      <c r="Q25" s="23">
        <v>89</v>
      </c>
    </row>
    <row r="26" spans="1:17" ht="15.75">
      <c r="A26" s="16" t="s">
        <v>28</v>
      </c>
      <c r="B26" s="24" t="s">
        <v>30</v>
      </c>
      <c r="C26" s="23">
        <v>1000</v>
      </c>
      <c r="D26" s="23">
        <v>0</v>
      </c>
      <c r="E26" s="23">
        <v>1000</v>
      </c>
      <c r="F26" s="23">
        <v>271</v>
      </c>
      <c r="G26" s="23">
        <v>0</v>
      </c>
      <c r="H26" s="23">
        <v>271</v>
      </c>
      <c r="I26" s="23">
        <v>290</v>
      </c>
      <c r="J26" s="23">
        <v>0</v>
      </c>
      <c r="K26" s="23">
        <v>290</v>
      </c>
      <c r="L26" s="23">
        <v>217</v>
      </c>
      <c r="M26" s="23">
        <v>0</v>
      </c>
      <c r="N26" s="23">
        <v>217</v>
      </c>
      <c r="O26" s="23">
        <v>222</v>
      </c>
      <c r="P26" s="23">
        <v>0</v>
      </c>
      <c r="Q26" s="23">
        <v>222</v>
      </c>
    </row>
    <row r="27" spans="1:17" ht="15.75">
      <c r="A27" s="18" t="s">
        <v>31</v>
      </c>
      <c r="B27" s="19" t="s">
        <v>23</v>
      </c>
      <c r="C27" s="20">
        <v>4707</v>
      </c>
      <c r="D27" s="23">
        <v>0</v>
      </c>
      <c r="E27" s="20">
        <v>4707</v>
      </c>
      <c r="F27" s="20">
        <v>1252</v>
      </c>
      <c r="G27" s="20">
        <f>G28+G29</f>
        <v>0</v>
      </c>
      <c r="H27" s="20">
        <v>734.1</v>
      </c>
      <c r="I27" s="20">
        <v>1329</v>
      </c>
      <c r="J27" s="20">
        <v>0</v>
      </c>
      <c r="K27" s="20">
        <v>1329</v>
      </c>
      <c r="L27" s="20">
        <v>1063</v>
      </c>
      <c r="M27" s="20">
        <v>0</v>
      </c>
      <c r="N27" s="20">
        <v>1063</v>
      </c>
      <c r="O27" s="20">
        <v>1063</v>
      </c>
      <c r="P27" s="20">
        <v>0</v>
      </c>
      <c r="Q27" s="20">
        <v>1063</v>
      </c>
    </row>
    <row r="28" spans="1:17" ht="31.5">
      <c r="A28" s="16" t="s">
        <v>31</v>
      </c>
      <c r="B28" s="22" t="s">
        <v>282</v>
      </c>
      <c r="C28" s="23">
        <v>907</v>
      </c>
      <c r="D28" s="23">
        <v>0</v>
      </c>
      <c r="E28" s="23">
        <v>907</v>
      </c>
      <c r="F28" s="23">
        <v>226</v>
      </c>
      <c r="G28" s="23">
        <v>0</v>
      </c>
      <c r="H28" s="23">
        <v>226</v>
      </c>
      <c r="I28" s="23">
        <v>227</v>
      </c>
      <c r="J28" s="23">
        <v>0</v>
      </c>
      <c r="K28" s="23">
        <v>227</v>
      </c>
      <c r="L28" s="23">
        <v>227</v>
      </c>
      <c r="M28" s="23">
        <v>0</v>
      </c>
      <c r="N28" s="23">
        <v>227</v>
      </c>
      <c r="O28" s="23">
        <v>227</v>
      </c>
      <c r="P28" s="23">
        <v>0</v>
      </c>
      <c r="Q28" s="23">
        <v>227</v>
      </c>
    </row>
    <row r="29" spans="1:17" ht="31.5">
      <c r="A29" s="16" t="s">
        <v>31</v>
      </c>
      <c r="B29" s="24" t="s">
        <v>32</v>
      </c>
      <c r="C29" s="23">
        <v>3800</v>
      </c>
      <c r="D29" s="23">
        <v>0</v>
      </c>
      <c r="E29" s="23">
        <v>3800</v>
      </c>
      <c r="F29" s="23">
        <v>1026</v>
      </c>
      <c r="G29" s="23">
        <v>0</v>
      </c>
      <c r="H29" s="23">
        <f>F29+G29</f>
        <v>1026</v>
      </c>
      <c r="I29" s="23">
        <v>1102</v>
      </c>
      <c r="J29" s="23">
        <v>0</v>
      </c>
      <c r="K29" s="23">
        <v>1102</v>
      </c>
      <c r="L29" s="23">
        <v>836</v>
      </c>
      <c r="M29" s="23">
        <v>0</v>
      </c>
      <c r="N29" s="23">
        <v>836</v>
      </c>
      <c r="O29" s="23">
        <v>836</v>
      </c>
      <c r="P29" s="23">
        <v>0</v>
      </c>
      <c r="Q29" s="23">
        <v>836</v>
      </c>
    </row>
    <row r="30" spans="1:17" ht="15.75">
      <c r="A30" s="18" t="s">
        <v>31</v>
      </c>
      <c r="B30" s="19" t="s">
        <v>29</v>
      </c>
      <c r="C30" s="20">
        <v>-54085</v>
      </c>
      <c r="D30" s="20">
        <v>14000</v>
      </c>
      <c r="E30" s="20">
        <v>-40085</v>
      </c>
      <c r="F30" s="20">
        <v>-4637.7</v>
      </c>
      <c r="G30" s="20">
        <v>0</v>
      </c>
      <c r="H30" s="20">
        <v>-4637.7</v>
      </c>
      <c r="I30" s="20">
        <v>-21703.1</v>
      </c>
      <c r="J30" s="20">
        <v>14000</v>
      </c>
      <c r="K30" s="20">
        <v>-7703.1</v>
      </c>
      <c r="L30" s="20">
        <v>-8081.2</v>
      </c>
      <c r="M30" s="20">
        <v>0</v>
      </c>
      <c r="N30" s="20">
        <v>-8081.2</v>
      </c>
      <c r="O30" s="20">
        <v>-19663</v>
      </c>
      <c r="P30" s="20">
        <v>0</v>
      </c>
      <c r="Q30" s="20">
        <v>-19663</v>
      </c>
    </row>
    <row r="31" spans="1:17" ht="15.75">
      <c r="A31" s="16" t="s">
        <v>31</v>
      </c>
      <c r="B31" s="24" t="s">
        <v>33</v>
      </c>
      <c r="C31" s="23">
        <v>-54085</v>
      </c>
      <c r="D31" s="23">
        <v>0</v>
      </c>
      <c r="E31" s="23">
        <v>-54085</v>
      </c>
      <c r="F31" s="23">
        <v>-4637.7</v>
      </c>
      <c r="G31" s="23">
        <v>0</v>
      </c>
      <c r="H31" s="23">
        <v>-4637.7</v>
      </c>
      <c r="I31" s="23">
        <v>-21703.1</v>
      </c>
      <c r="J31" s="23">
        <v>0</v>
      </c>
      <c r="K31" s="23">
        <v>-21703.1</v>
      </c>
      <c r="L31" s="23">
        <v>-8081.2</v>
      </c>
      <c r="M31" s="23">
        <v>0</v>
      </c>
      <c r="N31" s="23">
        <v>-8081.2</v>
      </c>
      <c r="O31" s="23">
        <v>-19663</v>
      </c>
      <c r="P31" s="23">
        <v>0</v>
      </c>
      <c r="Q31" s="23">
        <v>-19663</v>
      </c>
    </row>
    <row r="32" spans="1:17" ht="15.75">
      <c r="A32" s="16" t="s">
        <v>31</v>
      </c>
      <c r="B32" s="24" t="s">
        <v>34</v>
      </c>
      <c r="C32" s="23">
        <v>0</v>
      </c>
      <c r="D32" s="23">
        <v>14000</v>
      </c>
      <c r="E32" s="23">
        <v>14000</v>
      </c>
      <c r="F32" s="23">
        <v>0</v>
      </c>
      <c r="G32" s="23">
        <v>0</v>
      </c>
      <c r="H32" s="23">
        <v>0</v>
      </c>
      <c r="I32" s="23">
        <v>0</v>
      </c>
      <c r="J32" s="23">
        <v>14000</v>
      </c>
      <c r="K32" s="23">
        <v>14000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</row>
    <row r="33" spans="1:17" ht="31.5">
      <c r="A33" s="18" t="s">
        <v>31</v>
      </c>
      <c r="B33" s="19" t="s">
        <v>35</v>
      </c>
      <c r="C33" s="20">
        <v>0</v>
      </c>
      <c r="D33" s="20">
        <v>5560.9</v>
      </c>
      <c r="E33" s="20">
        <v>5560.9</v>
      </c>
      <c r="F33" s="20">
        <v>0</v>
      </c>
      <c r="G33" s="20">
        <v>1506</v>
      </c>
      <c r="H33" s="20">
        <v>1506</v>
      </c>
      <c r="I33" s="20">
        <v>0</v>
      </c>
      <c r="J33" s="20">
        <v>1614</v>
      </c>
      <c r="K33" s="20">
        <v>1614</v>
      </c>
      <c r="L33" s="20">
        <v>0</v>
      </c>
      <c r="M33" s="20">
        <v>1208</v>
      </c>
      <c r="N33" s="20">
        <v>1208</v>
      </c>
      <c r="O33" s="20">
        <v>0</v>
      </c>
      <c r="P33" s="20">
        <v>1232.9</v>
      </c>
      <c r="Q33" s="20">
        <v>1232.9</v>
      </c>
    </row>
    <row r="34" spans="1:17" ht="31.5">
      <c r="A34" s="16" t="s">
        <v>31</v>
      </c>
      <c r="B34" s="24" t="s">
        <v>36</v>
      </c>
      <c r="C34" s="23">
        <v>0</v>
      </c>
      <c r="D34" s="23">
        <v>2266.4</v>
      </c>
      <c r="E34" s="23">
        <v>2266.4</v>
      </c>
      <c r="F34" s="23">
        <v>0</v>
      </c>
      <c r="G34" s="23">
        <v>614</v>
      </c>
      <c r="H34" s="23">
        <v>614</v>
      </c>
      <c r="I34" s="23">
        <v>0</v>
      </c>
      <c r="J34" s="23">
        <v>658</v>
      </c>
      <c r="K34" s="23">
        <v>658</v>
      </c>
      <c r="L34" s="23">
        <v>0</v>
      </c>
      <c r="M34" s="23">
        <v>492</v>
      </c>
      <c r="N34" s="23">
        <v>492</v>
      </c>
      <c r="O34" s="23">
        <v>0</v>
      </c>
      <c r="P34" s="23">
        <v>502.4</v>
      </c>
      <c r="Q34" s="23">
        <v>502.4</v>
      </c>
    </row>
    <row r="35" spans="1:17" ht="47.25">
      <c r="A35" s="16" t="s">
        <v>31</v>
      </c>
      <c r="B35" s="24" t="s">
        <v>37</v>
      </c>
      <c r="C35" s="23">
        <v>0</v>
      </c>
      <c r="D35" s="23">
        <v>3294.5</v>
      </c>
      <c r="E35" s="23">
        <v>3294.5</v>
      </c>
      <c r="F35" s="23">
        <v>0</v>
      </c>
      <c r="G35" s="23">
        <v>892</v>
      </c>
      <c r="H35" s="23">
        <v>892</v>
      </c>
      <c r="I35" s="23">
        <v>0</v>
      </c>
      <c r="J35" s="23">
        <v>956</v>
      </c>
      <c r="K35" s="23">
        <v>956</v>
      </c>
      <c r="L35" s="23">
        <v>0</v>
      </c>
      <c r="M35" s="23">
        <v>716</v>
      </c>
      <c r="N35" s="23">
        <v>716</v>
      </c>
      <c r="O35" s="23">
        <v>0</v>
      </c>
      <c r="P35" s="23">
        <v>730.5</v>
      </c>
      <c r="Q35" s="23">
        <v>730.5</v>
      </c>
    </row>
    <row r="36" spans="1:17" ht="15.75">
      <c r="A36" s="18" t="s">
        <v>31</v>
      </c>
      <c r="B36" s="19" t="s">
        <v>20</v>
      </c>
      <c r="C36" s="20">
        <v>2986.5</v>
      </c>
      <c r="D36" s="20">
        <v>0</v>
      </c>
      <c r="E36" s="20">
        <v>2986.5</v>
      </c>
      <c r="F36" s="20">
        <v>806.9</v>
      </c>
      <c r="G36" s="20">
        <v>0</v>
      </c>
      <c r="H36" s="20">
        <v>806.9</v>
      </c>
      <c r="I36" s="20">
        <v>866.2</v>
      </c>
      <c r="J36" s="20">
        <v>0</v>
      </c>
      <c r="K36" s="20">
        <v>866.2</v>
      </c>
      <c r="L36" s="20">
        <v>655.1</v>
      </c>
      <c r="M36" s="20">
        <v>0</v>
      </c>
      <c r="N36" s="20">
        <v>655.1</v>
      </c>
      <c r="O36" s="20">
        <v>658.3</v>
      </c>
      <c r="P36" s="20">
        <v>0</v>
      </c>
      <c r="Q36" s="20">
        <v>658.3</v>
      </c>
    </row>
    <row r="37" spans="1:17" ht="31.5">
      <c r="A37" s="16" t="s">
        <v>31</v>
      </c>
      <c r="B37" s="24" t="s">
        <v>32</v>
      </c>
      <c r="C37" s="23">
        <v>2300</v>
      </c>
      <c r="D37" s="23">
        <v>0</v>
      </c>
      <c r="E37" s="23">
        <v>2300</v>
      </c>
      <c r="F37" s="23">
        <v>621</v>
      </c>
      <c r="G37" s="23">
        <v>0</v>
      </c>
      <c r="H37" s="23">
        <v>621</v>
      </c>
      <c r="I37" s="23">
        <v>667</v>
      </c>
      <c r="J37" s="23">
        <v>0</v>
      </c>
      <c r="K37" s="23">
        <v>667</v>
      </c>
      <c r="L37" s="23">
        <v>506</v>
      </c>
      <c r="M37" s="23">
        <v>0</v>
      </c>
      <c r="N37" s="23">
        <v>506</v>
      </c>
      <c r="O37" s="23">
        <v>506</v>
      </c>
      <c r="P37" s="23">
        <v>0</v>
      </c>
      <c r="Q37" s="23">
        <v>506</v>
      </c>
    </row>
    <row r="38" spans="1:17" ht="36" customHeight="1">
      <c r="A38" s="16" t="s">
        <v>31</v>
      </c>
      <c r="B38" s="22" t="s">
        <v>282</v>
      </c>
      <c r="C38" s="23">
        <v>686.5</v>
      </c>
      <c r="D38" s="23">
        <v>0</v>
      </c>
      <c r="E38" s="23">
        <v>686.5</v>
      </c>
      <c r="F38" s="23">
        <v>185.9</v>
      </c>
      <c r="G38" s="23">
        <v>0</v>
      </c>
      <c r="H38" s="23">
        <v>185.9</v>
      </c>
      <c r="I38" s="23">
        <v>199.2</v>
      </c>
      <c r="J38" s="23">
        <v>0</v>
      </c>
      <c r="K38" s="23">
        <v>199.2</v>
      </c>
      <c r="L38" s="23">
        <v>149.1</v>
      </c>
      <c r="M38" s="23">
        <v>0</v>
      </c>
      <c r="N38" s="23">
        <v>149.1</v>
      </c>
      <c r="O38" s="23">
        <v>152.3</v>
      </c>
      <c r="P38" s="23">
        <v>0</v>
      </c>
      <c r="Q38" s="23">
        <v>152.3</v>
      </c>
    </row>
    <row r="39" spans="1:17" ht="31.5">
      <c r="A39" s="18" t="s">
        <v>31</v>
      </c>
      <c r="B39" s="21" t="s">
        <v>283</v>
      </c>
      <c r="C39" s="20">
        <v>2500</v>
      </c>
      <c r="D39" s="20">
        <v>-2500</v>
      </c>
      <c r="E39" s="20">
        <v>0</v>
      </c>
      <c r="F39" s="20">
        <v>0</v>
      </c>
      <c r="G39" s="20">
        <v>0</v>
      </c>
      <c r="H39" s="20">
        <v>0</v>
      </c>
      <c r="I39" s="20">
        <v>2500</v>
      </c>
      <c r="J39" s="20">
        <v>-2500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</row>
    <row r="40" spans="1:17" ht="15.75">
      <c r="A40" s="18" t="s">
        <v>31</v>
      </c>
      <c r="B40" s="19" t="s">
        <v>38</v>
      </c>
      <c r="C40" s="20">
        <v>1209.7</v>
      </c>
      <c r="D40" s="20">
        <v>64.1</v>
      </c>
      <c r="E40" s="20">
        <v>1273.8</v>
      </c>
      <c r="F40" s="20">
        <v>327.6</v>
      </c>
      <c r="G40" s="20">
        <v>64.1</v>
      </c>
      <c r="H40" s="20">
        <v>391.7</v>
      </c>
      <c r="I40" s="20">
        <v>351</v>
      </c>
      <c r="J40" s="20">
        <v>0</v>
      </c>
      <c r="K40" s="20">
        <v>351</v>
      </c>
      <c r="L40" s="20">
        <v>262.7</v>
      </c>
      <c r="M40" s="20">
        <v>0</v>
      </c>
      <c r="N40" s="20">
        <v>262.7</v>
      </c>
      <c r="O40" s="20">
        <v>268.4</v>
      </c>
      <c r="P40" s="20">
        <v>0</v>
      </c>
      <c r="Q40" s="20">
        <v>268.4</v>
      </c>
    </row>
    <row r="41" spans="1:17" ht="15.75">
      <c r="A41" s="18" t="s">
        <v>39</v>
      </c>
      <c r="B41" s="19" t="s">
        <v>40</v>
      </c>
      <c r="C41" s="20">
        <v>100</v>
      </c>
      <c r="D41" s="20">
        <v>0</v>
      </c>
      <c r="E41" s="20">
        <v>100</v>
      </c>
      <c r="F41" s="20">
        <v>0</v>
      </c>
      <c r="G41" s="20">
        <v>0</v>
      </c>
      <c r="H41" s="20">
        <v>0</v>
      </c>
      <c r="I41" s="20">
        <v>30</v>
      </c>
      <c r="J41" s="20">
        <v>0</v>
      </c>
      <c r="K41" s="20">
        <v>30</v>
      </c>
      <c r="L41" s="20">
        <v>40</v>
      </c>
      <c r="M41" s="20">
        <v>0</v>
      </c>
      <c r="N41" s="20">
        <v>40</v>
      </c>
      <c r="O41" s="20">
        <v>30</v>
      </c>
      <c r="P41" s="20">
        <v>0</v>
      </c>
      <c r="Q41" s="20">
        <v>30</v>
      </c>
    </row>
    <row r="42" spans="1:17" ht="31.5">
      <c r="A42" s="18" t="s">
        <v>41</v>
      </c>
      <c r="B42" s="21" t="s">
        <v>284</v>
      </c>
      <c r="C42" s="20">
        <v>100</v>
      </c>
      <c r="D42" s="20">
        <v>0</v>
      </c>
      <c r="E42" s="20">
        <v>100</v>
      </c>
      <c r="F42" s="20">
        <v>0</v>
      </c>
      <c r="G42" s="20">
        <v>0</v>
      </c>
      <c r="H42" s="20">
        <v>0</v>
      </c>
      <c r="I42" s="20">
        <v>30</v>
      </c>
      <c r="J42" s="20">
        <v>0</v>
      </c>
      <c r="K42" s="20">
        <v>30</v>
      </c>
      <c r="L42" s="20">
        <v>40</v>
      </c>
      <c r="M42" s="20">
        <v>0</v>
      </c>
      <c r="N42" s="20">
        <v>40</v>
      </c>
      <c r="O42" s="20">
        <v>30</v>
      </c>
      <c r="P42" s="20">
        <v>0</v>
      </c>
      <c r="Q42" s="20">
        <v>30</v>
      </c>
    </row>
    <row r="43" spans="1:17" ht="31.5">
      <c r="A43" s="18" t="s">
        <v>42</v>
      </c>
      <c r="B43" s="19" t="s">
        <v>43</v>
      </c>
      <c r="C43" s="20">
        <v>116203.51</v>
      </c>
      <c r="D43" s="20">
        <v>-1180.61</v>
      </c>
      <c r="E43" s="20">
        <v>115022.9</v>
      </c>
      <c r="F43" s="20">
        <v>32087.91</v>
      </c>
      <c r="G43" s="20">
        <v>-1180.61</v>
      </c>
      <c r="H43" s="20">
        <v>30907.3</v>
      </c>
      <c r="I43" s="20">
        <v>30304.3</v>
      </c>
      <c r="J43" s="20">
        <v>0</v>
      </c>
      <c r="K43" s="20">
        <v>30304.3</v>
      </c>
      <c r="L43" s="20">
        <v>28996.8</v>
      </c>
      <c r="M43" s="20">
        <v>0</v>
      </c>
      <c r="N43" s="20">
        <v>28996.8</v>
      </c>
      <c r="O43" s="20">
        <v>24814.5</v>
      </c>
      <c r="P43" s="20">
        <v>0</v>
      </c>
      <c r="Q43" s="20">
        <v>24814.5</v>
      </c>
    </row>
    <row r="44" spans="1:17" ht="31.5">
      <c r="A44" s="18" t="s">
        <v>44</v>
      </c>
      <c r="B44" s="19" t="s">
        <v>45</v>
      </c>
      <c r="C44" s="20">
        <v>7539.5</v>
      </c>
      <c r="D44" s="20">
        <v>-7539.5</v>
      </c>
      <c r="E44" s="20">
        <v>0</v>
      </c>
      <c r="F44" s="20">
        <v>2042.5</v>
      </c>
      <c r="G44" s="20">
        <v>-2042.5</v>
      </c>
      <c r="H44" s="20">
        <v>0</v>
      </c>
      <c r="I44" s="20">
        <v>2188</v>
      </c>
      <c r="J44" s="20">
        <v>-2188</v>
      </c>
      <c r="K44" s="20">
        <v>0</v>
      </c>
      <c r="L44" s="20">
        <v>1637</v>
      </c>
      <c r="M44" s="20">
        <v>-1637</v>
      </c>
      <c r="N44" s="20">
        <v>0</v>
      </c>
      <c r="O44" s="20">
        <v>1672</v>
      </c>
      <c r="P44" s="20">
        <v>-1672</v>
      </c>
      <c r="Q44" s="20">
        <v>0</v>
      </c>
    </row>
    <row r="45" spans="1:17" ht="31.5">
      <c r="A45" s="18" t="s">
        <v>44</v>
      </c>
      <c r="B45" s="19" t="s">
        <v>46</v>
      </c>
      <c r="C45" s="20">
        <v>101722</v>
      </c>
      <c r="D45" s="20">
        <v>6358.9</v>
      </c>
      <c r="E45" s="20">
        <v>108080.9</v>
      </c>
      <c r="F45" s="20">
        <v>28165.4</v>
      </c>
      <c r="G45" s="20">
        <v>861.9</v>
      </c>
      <c r="H45" s="20">
        <v>29027.3</v>
      </c>
      <c r="I45" s="20">
        <v>26101.3</v>
      </c>
      <c r="J45" s="20">
        <v>2188</v>
      </c>
      <c r="K45" s="20">
        <v>28289.3</v>
      </c>
      <c r="L45" s="20">
        <v>25851.8</v>
      </c>
      <c r="M45" s="20">
        <v>1637</v>
      </c>
      <c r="N45" s="20">
        <v>27488.8</v>
      </c>
      <c r="O45" s="20">
        <v>21603.5</v>
      </c>
      <c r="P45" s="20">
        <v>1672</v>
      </c>
      <c r="Q45" s="20">
        <v>23275.5</v>
      </c>
    </row>
    <row r="46" spans="1:17" ht="15.75">
      <c r="A46" s="16" t="s">
        <v>44</v>
      </c>
      <c r="B46" s="22" t="s">
        <v>47</v>
      </c>
      <c r="C46" s="23">
        <v>97495</v>
      </c>
      <c r="D46" s="23">
        <v>6354.9</v>
      </c>
      <c r="E46" s="23">
        <v>103849.9</v>
      </c>
      <c r="F46" s="23">
        <v>25612.4</v>
      </c>
      <c r="G46" s="23">
        <v>857.9</v>
      </c>
      <c r="H46" s="23">
        <v>26470.3</v>
      </c>
      <c r="I46" s="23">
        <v>24627.3</v>
      </c>
      <c r="J46" s="23">
        <v>2188</v>
      </c>
      <c r="K46" s="23">
        <v>26815.3</v>
      </c>
      <c r="L46" s="23">
        <v>25751.8</v>
      </c>
      <c r="M46" s="23">
        <v>1637</v>
      </c>
      <c r="N46" s="23">
        <v>27388.8</v>
      </c>
      <c r="O46" s="23">
        <v>21503.5</v>
      </c>
      <c r="P46" s="23">
        <v>1672</v>
      </c>
      <c r="Q46" s="23">
        <v>23175.5</v>
      </c>
    </row>
    <row r="47" spans="1:17" ht="31.5">
      <c r="A47" s="16" t="s">
        <v>44</v>
      </c>
      <c r="B47" s="24" t="s">
        <v>48</v>
      </c>
      <c r="C47" s="23">
        <v>1152</v>
      </c>
      <c r="D47" s="23"/>
      <c r="E47" s="23">
        <f>1156-4</f>
        <v>1152</v>
      </c>
      <c r="F47" s="23">
        <v>1152</v>
      </c>
      <c r="G47" s="23">
        <v>4</v>
      </c>
      <c r="H47" s="23">
        <v>1156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</row>
    <row r="48" spans="1:17" ht="31.5">
      <c r="A48" s="16" t="s">
        <v>44</v>
      </c>
      <c r="B48" s="22" t="s">
        <v>289</v>
      </c>
      <c r="C48" s="23"/>
      <c r="D48" s="23">
        <v>4</v>
      </c>
      <c r="E48" s="23">
        <v>4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ht="15.75">
      <c r="A49" s="16" t="s">
        <v>44</v>
      </c>
      <c r="B49" s="24" t="s">
        <v>49</v>
      </c>
      <c r="C49" s="23">
        <v>3075</v>
      </c>
      <c r="D49" s="23">
        <v>0</v>
      </c>
      <c r="E49" s="23">
        <v>3075</v>
      </c>
      <c r="F49" s="23">
        <v>1401</v>
      </c>
      <c r="G49" s="23">
        <v>0</v>
      </c>
      <c r="H49" s="23">
        <v>1401</v>
      </c>
      <c r="I49" s="23">
        <v>1474</v>
      </c>
      <c r="J49" s="23">
        <v>0</v>
      </c>
      <c r="K49" s="23">
        <v>1474</v>
      </c>
      <c r="L49" s="23">
        <v>100</v>
      </c>
      <c r="M49" s="23">
        <v>0</v>
      </c>
      <c r="N49" s="23">
        <v>100</v>
      </c>
      <c r="O49" s="23">
        <v>100</v>
      </c>
      <c r="P49" s="23">
        <v>0</v>
      </c>
      <c r="Q49" s="23">
        <v>100</v>
      </c>
    </row>
    <row r="50" spans="1:17" ht="47.25">
      <c r="A50" s="18" t="s">
        <v>50</v>
      </c>
      <c r="B50" s="19" t="s">
        <v>51</v>
      </c>
      <c r="C50" s="20">
        <v>6942</v>
      </c>
      <c r="D50" s="20">
        <v>0</v>
      </c>
      <c r="E50" s="20">
        <v>6942</v>
      </c>
      <c r="F50" s="20">
        <v>1880</v>
      </c>
      <c r="G50" s="20">
        <v>0</v>
      </c>
      <c r="H50" s="20">
        <v>1880</v>
      </c>
      <c r="I50" s="20">
        <v>2015</v>
      </c>
      <c r="J50" s="20">
        <v>0</v>
      </c>
      <c r="K50" s="20">
        <v>2015</v>
      </c>
      <c r="L50" s="20">
        <v>1508</v>
      </c>
      <c r="M50" s="20">
        <v>0</v>
      </c>
      <c r="N50" s="20">
        <v>1508</v>
      </c>
      <c r="O50" s="20">
        <v>1539</v>
      </c>
      <c r="P50" s="20">
        <v>0</v>
      </c>
      <c r="Q50" s="20">
        <v>1539</v>
      </c>
    </row>
    <row r="51" spans="1:17" ht="15.75">
      <c r="A51" s="18" t="s">
        <v>52</v>
      </c>
      <c r="B51" s="19" t="s">
        <v>266</v>
      </c>
      <c r="C51" s="20">
        <v>0.01</v>
      </c>
      <c r="D51" s="20">
        <v>-0.01</v>
      </c>
      <c r="E51" s="20">
        <v>0</v>
      </c>
      <c r="F51" s="20">
        <v>0.01</v>
      </c>
      <c r="G51" s="20">
        <v>-0.01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</row>
    <row r="52" spans="1:17" ht="15.75">
      <c r="A52" s="18" t="s">
        <v>53</v>
      </c>
      <c r="B52" s="19" t="s">
        <v>54</v>
      </c>
      <c r="C52" s="20">
        <v>65182.7</v>
      </c>
      <c r="D52" s="20">
        <f>29167.1+245</f>
        <v>29412.1</v>
      </c>
      <c r="E52" s="20">
        <f>94349.8+245</f>
        <v>94594.8</v>
      </c>
      <c r="F52" s="20">
        <v>15968</v>
      </c>
      <c r="G52" s="20">
        <v>9838</v>
      </c>
      <c r="H52" s="20">
        <v>25806</v>
      </c>
      <c r="I52" s="20">
        <v>19912.1</v>
      </c>
      <c r="J52" s="20">
        <f>6181+245</f>
        <v>6426</v>
      </c>
      <c r="K52" s="20">
        <f>26093.1+245</f>
        <v>26338.1</v>
      </c>
      <c r="L52" s="20">
        <v>15286</v>
      </c>
      <c r="M52" s="20">
        <v>6587</v>
      </c>
      <c r="N52" s="20">
        <v>21873</v>
      </c>
      <c r="O52" s="20">
        <v>14016.6</v>
      </c>
      <c r="P52" s="20">
        <v>6561.1</v>
      </c>
      <c r="Q52" s="20">
        <v>20577.7</v>
      </c>
    </row>
    <row r="53" spans="1:17" ht="15.75">
      <c r="A53" s="18" t="s">
        <v>55</v>
      </c>
      <c r="B53" s="19" t="s">
        <v>56</v>
      </c>
      <c r="C53" s="20">
        <v>9714</v>
      </c>
      <c r="D53" s="20">
        <v>0</v>
      </c>
      <c r="E53" s="20">
        <v>9714</v>
      </c>
      <c r="F53" s="20">
        <v>2620</v>
      </c>
      <c r="G53" s="20">
        <v>0</v>
      </c>
      <c r="H53" s="20">
        <v>2620</v>
      </c>
      <c r="I53" s="20">
        <v>2817</v>
      </c>
      <c r="J53" s="20">
        <v>0</v>
      </c>
      <c r="K53" s="20">
        <v>2817</v>
      </c>
      <c r="L53" s="20">
        <v>2137</v>
      </c>
      <c r="M53" s="20">
        <v>0</v>
      </c>
      <c r="N53" s="20">
        <v>2137</v>
      </c>
      <c r="O53" s="20">
        <v>2140</v>
      </c>
      <c r="P53" s="20">
        <v>0</v>
      </c>
      <c r="Q53" s="20">
        <v>2140</v>
      </c>
    </row>
    <row r="54" spans="1:17" ht="31.5">
      <c r="A54" s="18" t="s">
        <v>57</v>
      </c>
      <c r="B54" s="19" t="s">
        <v>58</v>
      </c>
      <c r="C54" s="20">
        <v>0</v>
      </c>
      <c r="D54" s="20">
        <v>368.6</v>
      </c>
      <c r="E54" s="20">
        <v>368.6</v>
      </c>
      <c r="F54" s="20">
        <v>0</v>
      </c>
      <c r="G54" s="20">
        <v>368.6</v>
      </c>
      <c r="H54" s="20">
        <v>368.6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</row>
    <row r="55" spans="1:17" ht="31.5">
      <c r="A55" s="18" t="s">
        <v>57</v>
      </c>
      <c r="B55" s="19" t="s">
        <v>59</v>
      </c>
      <c r="C55" s="20">
        <v>21819</v>
      </c>
      <c r="D55" s="20">
        <v>3180.4</v>
      </c>
      <c r="E55" s="20">
        <v>24999.4</v>
      </c>
      <c r="F55" s="20">
        <v>4826</v>
      </c>
      <c r="G55" s="20">
        <v>3180.4</v>
      </c>
      <c r="H55" s="20">
        <v>8006.4</v>
      </c>
      <c r="I55" s="20">
        <v>6671</v>
      </c>
      <c r="J55" s="20">
        <v>0</v>
      </c>
      <c r="K55" s="20">
        <v>6671</v>
      </c>
      <c r="L55" s="20">
        <v>5870</v>
      </c>
      <c r="M55" s="20">
        <v>0</v>
      </c>
      <c r="N55" s="20">
        <v>5870</v>
      </c>
      <c r="O55" s="20">
        <v>4452</v>
      </c>
      <c r="P55" s="20">
        <v>0</v>
      </c>
      <c r="Q55" s="20">
        <v>4452</v>
      </c>
    </row>
    <row r="56" spans="1:17" ht="31.5">
      <c r="A56" s="16" t="s">
        <v>57</v>
      </c>
      <c r="B56" s="24" t="s">
        <v>60</v>
      </c>
      <c r="C56" s="23">
        <v>15819</v>
      </c>
      <c r="D56" s="23">
        <v>0</v>
      </c>
      <c r="E56" s="23">
        <v>15819</v>
      </c>
      <c r="F56" s="23">
        <v>4284</v>
      </c>
      <c r="G56" s="23">
        <v>0</v>
      </c>
      <c r="H56" s="23">
        <v>4284</v>
      </c>
      <c r="I56" s="23">
        <v>4591</v>
      </c>
      <c r="J56" s="23">
        <v>0</v>
      </c>
      <c r="K56" s="23">
        <v>4591</v>
      </c>
      <c r="L56" s="23">
        <v>3436</v>
      </c>
      <c r="M56" s="23">
        <v>0</v>
      </c>
      <c r="N56" s="23">
        <v>3436</v>
      </c>
      <c r="O56" s="23">
        <v>3508</v>
      </c>
      <c r="P56" s="23">
        <v>0</v>
      </c>
      <c r="Q56" s="23">
        <v>3508</v>
      </c>
    </row>
    <row r="57" spans="1:17" ht="15.75">
      <c r="A57" s="16" t="s">
        <v>57</v>
      </c>
      <c r="B57" s="24" t="s">
        <v>61</v>
      </c>
      <c r="C57" s="23">
        <v>4000</v>
      </c>
      <c r="D57" s="23">
        <v>-1610</v>
      </c>
      <c r="E57" s="23">
        <f>C57+D57</f>
        <v>2390</v>
      </c>
      <c r="F57" s="23">
        <v>0</v>
      </c>
      <c r="G57" s="23">
        <v>0</v>
      </c>
      <c r="H57" s="23">
        <v>0</v>
      </c>
      <c r="I57" s="23">
        <v>1500</v>
      </c>
      <c r="J57" s="23">
        <v>0</v>
      </c>
      <c r="K57" s="23">
        <v>1500</v>
      </c>
      <c r="L57" s="23">
        <v>2000</v>
      </c>
      <c r="M57" s="23">
        <v>0</v>
      </c>
      <c r="N57" s="23">
        <v>2000</v>
      </c>
      <c r="O57" s="23">
        <v>500</v>
      </c>
      <c r="P57" s="23">
        <v>0</v>
      </c>
      <c r="Q57" s="23">
        <v>500</v>
      </c>
    </row>
    <row r="58" spans="1:17" ht="31.5">
      <c r="A58" s="16" t="s">
        <v>57</v>
      </c>
      <c r="B58" s="24" t="s">
        <v>290</v>
      </c>
      <c r="C58" s="23"/>
      <c r="D58" s="23">
        <v>1610</v>
      </c>
      <c r="E58" s="23">
        <f>C58+D58</f>
        <v>1610</v>
      </c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ht="15.75">
      <c r="A59" s="16" t="s">
        <v>57</v>
      </c>
      <c r="B59" s="24" t="s">
        <v>62</v>
      </c>
      <c r="C59" s="23">
        <v>2000</v>
      </c>
      <c r="D59" s="23">
        <v>0</v>
      </c>
      <c r="E59" s="23">
        <v>2000</v>
      </c>
      <c r="F59" s="23">
        <v>542</v>
      </c>
      <c r="G59" s="23">
        <v>0</v>
      </c>
      <c r="H59" s="23">
        <v>542</v>
      </c>
      <c r="I59" s="23">
        <v>580</v>
      </c>
      <c r="J59" s="23">
        <v>0</v>
      </c>
      <c r="K59" s="23">
        <v>580</v>
      </c>
      <c r="L59" s="23">
        <v>434</v>
      </c>
      <c r="M59" s="23">
        <v>0</v>
      </c>
      <c r="N59" s="23">
        <v>434</v>
      </c>
      <c r="O59" s="23">
        <v>444</v>
      </c>
      <c r="P59" s="23">
        <v>0</v>
      </c>
      <c r="Q59" s="23">
        <v>444</v>
      </c>
    </row>
    <row r="60" spans="1:17" ht="15.75">
      <c r="A60" s="16" t="s">
        <v>57</v>
      </c>
      <c r="B60" s="24" t="s">
        <v>63</v>
      </c>
      <c r="C60" s="23">
        <v>0</v>
      </c>
      <c r="D60" s="23">
        <v>3180.4</v>
      </c>
      <c r="E60" s="23">
        <v>3180.4</v>
      </c>
      <c r="F60" s="23">
        <v>0</v>
      </c>
      <c r="G60" s="23">
        <v>3180.4</v>
      </c>
      <c r="H60" s="23">
        <v>3180.4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</row>
    <row r="61" spans="1:17" ht="15.75">
      <c r="A61" s="18" t="s">
        <v>57</v>
      </c>
      <c r="B61" s="19" t="s">
        <v>267</v>
      </c>
      <c r="C61" s="20">
        <v>0</v>
      </c>
      <c r="D61" s="20">
        <f>31179+245</f>
        <v>31424</v>
      </c>
      <c r="E61" s="20">
        <f>31179+245</f>
        <v>31424</v>
      </c>
      <c r="F61" s="20">
        <v>0</v>
      </c>
      <c r="G61" s="20">
        <v>7795</v>
      </c>
      <c r="H61" s="20">
        <v>7795</v>
      </c>
      <c r="I61" s="20">
        <v>0</v>
      </c>
      <c r="J61" s="20">
        <f>7795+245</f>
        <v>8040</v>
      </c>
      <c r="K61" s="20">
        <f>7795+245</f>
        <v>8040</v>
      </c>
      <c r="L61" s="20">
        <v>0</v>
      </c>
      <c r="M61" s="20">
        <v>7795</v>
      </c>
      <c r="N61" s="20">
        <v>7795</v>
      </c>
      <c r="O61" s="20">
        <v>0</v>
      </c>
      <c r="P61" s="20">
        <v>7794</v>
      </c>
      <c r="Q61" s="20">
        <v>7794</v>
      </c>
    </row>
    <row r="62" spans="1:17" ht="47.25">
      <c r="A62" s="18" t="s">
        <v>64</v>
      </c>
      <c r="B62" s="19" t="s">
        <v>65</v>
      </c>
      <c r="C62" s="20">
        <v>1169.5</v>
      </c>
      <c r="D62" s="20">
        <v>0</v>
      </c>
      <c r="E62" s="20">
        <v>1169.5</v>
      </c>
      <c r="F62" s="20">
        <v>0</v>
      </c>
      <c r="G62" s="20">
        <v>0</v>
      </c>
      <c r="H62" s="20">
        <v>0</v>
      </c>
      <c r="I62" s="20">
        <v>351</v>
      </c>
      <c r="J62" s="20">
        <v>0</v>
      </c>
      <c r="K62" s="20">
        <v>351</v>
      </c>
      <c r="L62" s="20">
        <v>351</v>
      </c>
      <c r="M62" s="20">
        <v>0</v>
      </c>
      <c r="N62" s="20">
        <v>351</v>
      </c>
      <c r="O62" s="20">
        <v>467.5</v>
      </c>
      <c r="P62" s="20">
        <v>0</v>
      </c>
      <c r="Q62" s="20">
        <v>467.5</v>
      </c>
    </row>
    <row r="63" spans="1:17" ht="31.5">
      <c r="A63" s="18" t="s">
        <v>64</v>
      </c>
      <c r="B63" s="19" t="s">
        <v>35</v>
      </c>
      <c r="C63" s="20">
        <v>20355.3</v>
      </c>
      <c r="D63" s="20">
        <v>-5560.9</v>
      </c>
      <c r="E63" s="20">
        <v>14794.4</v>
      </c>
      <c r="F63" s="20">
        <v>5252</v>
      </c>
      <c r="G63" s="20">
        <v>-1506</v>
      </c>
      <c r="H63" s="20">
        <v>3746</v>
      </c>
      <c r="I63" s="20">
        <v>6557.1</v>
      </c>
      <c r="J63" s="20">
        <v>-1614</v>
      </c>
      <c r="K63" s="20">
        <v>4943.1</v>
      </c>
      <c r="L63" s="20">
        <v>4261</v>
      </c>
      <c r="M63" s="20">
        <v>-1208</v>
      </c>
      <c r="N63" s="20">
        <v>3053</v>
      </c>
      <c r="O63" s="20">
        <v>4285.2</v>
      </c>
      <c r="P63" s="20">
        <v>-1232.9</v>
      </c>
      <c r="Q63" s="20">
        <v>3052.3</v>
      </c>
    </row>
    <row r="64" spans="1:17" ht="15.75">
      <c r="A64" s="16" t="s">
        <v>64</v>
      </c>
      <c r="B64" s="24" t="s">
        <v>66</v>
      </c>
      <c r="C64" s="23">
        <v>13875.3</v>
      </c>
      <c r="D64" s="23">
        <v>0</v>
      </c>
      <c r="E64" s="23">
        <v>13875.3</v>
      </c>
      <c r="F64" s="23">
        <v>3746</v>
      </c>
      <c r="G64" s="23">
        <v>0</v>
      </c>
      <c r="H64" s="23">
        <v>3746</v>
      </c>
      <c r="I64" s="23">
        <v>4024</v>
      </c>
      <c r="J64" s="23">
        <v>0</v>
      </c>
      <c r="K64" s="23">
        <v>4024</v>
      </c>
      <c r="L64" s="23">
        <v>3053</v>
      </c>
      <c r="M64" s="23">
        <v>0</v>
      </c>
      <c r="N64" s="23">
        <v>3053</v>
      </c>
      <c r="O64" s="23">
        <v>3052.3</v>
      </c>
      <c r="P64" s="23">
        <v>0</v>
      </c>
      <c r="Q64" s="23">
        <v>3052.3</v>
      </c>
    </row>
    <row r="65" spans="1:17" ht="31.5">
      <c r="A65" s="16" t="s">
        <v>64</v>
      </c>
      <c r="B65" s="24" t="s">
        <v>36</v>
      </c>
      <c r="C65" s="23">
        <v>2266.4</v>
      </c>
      <c r="D65" s="23">
        <v>-2266.4</v>
      </c>
      <c r="E65" s="23">
        <v>0</v>
      </c>
      <c r="F65" s="23">
        <v>614</v>
      </c>
      <c r="G65" s="23">
        <v>-614</v>
      </c>
      <c r="H65" s="23">
        <v>0</v>
      </c>
      <c r="I65" s="23">
        <v>658</v>
      </c>
      <c r="J65" s="23">
        <v>-658</v>
      </c>
      <c r="K65" s="23">
        <v>0</v>
      </c>
      <c r="L65" s="23">
        <v>492</v>
      </c>
      <c r="M65" s="23">
        <v>-492</v>
      </c>
      <c r="N65" s="23">
        <v>0</v>
      </c>
      <c r="O65" s="23">
        <v>502.4</v>
      </c>
      <c r="P65" s="23">
        <v>-502.4</v>
      </c>
      <c r="Q65" s="23">
        <v>0</v>
      </c>
    </row>
    <row r="66" spans="1:17" ht="31.5">
      <c r="A66" s="16" t="s">
        <v>64</v>
      </c>
      <c r="B66" s="24" t="s">
        <v>67</v>
      </c>
      <c r="C66" s="23">
        <v>919.1</v>
      </c>
      <c r="D66" s="23">
        <v>0</v>
      </c>
      <c r="E66" s="23">
        <v>919.1</v>
      </c>
      <c r="F66" s="23">
        <v>0</v>
      </c>
      <c r="G66" s="23">
        <v>0</v>
      </c>
      <c r="H66" s="23">
        <v>0</v>
      </c>
      <c r="I66" s="23">
        <v>919.1</v>
      </c>
      <c r="J66" s="23">
        <v>0</v>
      </c>
      <c r="K66" s="23">
        <v>919.1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</row>
    <row r="67" spans="1:17" ht="47.25">
      <c r="A67" s="16" t="s">
        <v>64</v>
      </c>
      <c r="B67" s="24" t="s">
        <v>37</v>
      </c>
      <c r="C67" s="23">
        <v>3294.5</v>
      </c>
      <c r="D67" s="23">
        <v>-3294.5</v>
      </c>
      <c r="E67" s="23">
        <v>0</v>
      </c>
      <c r="F67" s="23">
        <v>892</v>
      </c>
      <c r="G67" s="23">
        <v>-892</v>
      </c>
      <c r="H67" s="23">
        <v>0</v>
      </c>
      <c r="I67" s="23">
        <v>956</v>
      </c>
      <c r="J67" s="23">
        <v>-956</v>
      </c>
      <c r="K67" s="23">
        <v>0</v>
      </c>
      <c r="L67" s="23">
        <v>716</v>
      </c>
      <c r="M67" s="23">
        <v>-716</v>
      </c>
      <c r="N67" s="23">
        <v>0</v>
      </c>
      <c r="O67" s="23">
        <v>730.5</v>
      </c>
      <c r="P67" s="23">
        <v>-730.5</v>
      </c>
      <c r="Q67" s="23">
        <v>0</v>
      </c>
    </row>
    <row r="68" spans="1:17" ht="15.75">
      <c r="A68" s="18" t="s">
        <v>64</v>
      </c>
      <c r="B68" s="19" t="s">
        <v>68</v>
      </c>
      <c r="C68" s="20">
        <v>12124.9</v>
      </c>
      <c r="D68" s="20">
        <v>0</v>
      </c>
      <c r="E68" s="20">
        <v>12124.9</v>
      </c>
      <c r="F68" s="20">
        <v>3270</v>
      </c>
      <c r="G68" s="20">
        <v>0</v>
      </c>
      <c r="H68" s="20">
        <v>3270</v>
      </c>
      <c r="I68" s="20">
        <v>3516</v>
      </c>
      <c r="J68" s="20">
        <v>0</v>
      </c>
      <c r="K68" s="20">
        <v>3516</v>
      </c>
      <c r="L68" s="20">
        <v>2667</v>
      </c>
      <c r="M68" s="20">
        <v>0</v>
      </c>
      <c r="N68" s="20">
        <v>2667</v>
      </c>
      <c r="O68" s="20">
        <v>2671.9</v>
      </c>
      <c r="P68" s="20">
        <v>0</v>
      </c>
      <c r="Q68" s="20">
        <v>2671.9</v>
      </c>
    </row>
    <row r="69" spans="1:17" ht="15.75">
      <c r="A69" s="18" t="s">
        <v>69</v>
      </c>
      <c r="B69" s="19" t="s">
        <v>70</v>
      </c>
      <c r="C69" s="20">
        <v>733499.53</v>
      </c>
      <c r="D69" s="20">
        <v>4997.56</v>
      </c>
      <c r="E69" s="20">
        <v>738497.09</v>
      </c>
      <c r="F69" s="20">
        <v>190177.03</v>
      </c>
      <c r="G69" s="20">
        <v>-3657.9</v>
      </c>
      <c r="H69" s="20">
        <v>186519.13</v>
      </c>
      <c r="I69" s="20">
        <v>204891.5</v>
      </c>
      <c r="J69" s="20">
        <v>4260.96</v>
      </c>
      <c r="K69" s="20">
        <v>209152.46</v>
      </c>
      <c r="L69" s="20">
        <v>165688</v>
      </c>
      <c r="M69" s="20">
        <v>3248.6</v>
      </c>
      <c r="N69" s="20">
        <v>168936.6</v>
      </c>
      <c r="O69" s="20">
        <v>172743</v>
      </c>
      <c r="P69" s="20">
        <v>1145.9</v>
      </c>
      <c r="Q69" s="20">
        <v>173888.9</v>
      </c>
    </row>
    <row r="70" spans="1:17" ht="78" customHeight="1">
      <c r="A70" s="18" t="s">
        <v>71</v>
      </c>
      <c r="B70" s="21" t="s">
        <v>285</v>
      </c>
      <c r="C70" s="20">
        <v>0</v>
      </c>
      <c r="D70" s="20">
        <v>15000</v>
      </c>
      <c r="E70" s="20">
        <v>15000</v>
      </c>
      <c r="F70" s="20">
        <v>0</v>
      </c>
      <c r="G70" s="20">
        <v>0</v>
      </c>
      <c r="H70" s="20">
        <v>0</v>
      </c>
      <c r="I70" s="20">
        <v>0</v>
      </c>
      <c r="J70" s="20">
        <v>5650</v>
      </c>
      <c r="K70" s="20">
        <v>5650</v>
      </c>
      <c r="L70" s="20">
        <v>0</v>
      </c>
      <c r="M70" s="20">
        <v>4600</v>
      </c>
      <c r="N70" s="20">
        <v>4600</v>
      </c>
      <c r="O70" s="20">
        <v>0</v>
      </c>
      <c r="P70" s="20">
        <v>4750</v>
      </c>
      <c r="Q70" s="20">
        <v>4750</v>
      </c>
    </row>
    <row r="71" spans="1:17" ht="31.5">
      <c r="A71" s="18" t="s">
        <v>71</v>
      </c>
      <c r="B71" s="19" t="s">
        <v>59</v>
      </c>
      <c r="C71" s="20">
        <v>134360</v>
      </c>
      <c r="D71" s="20">
        <v>-15000</v>
      </c>
      <c r="E71" s="20">
        <v>119360</v>
      </c>
      <c r="F71" s="20">
        <v>26190</v>
      </c>
      <c r="G71" s="20">
        <v>0</v>
      </c>
      <c r="H71" s="20">
        <v>26190</v>
      </c>
      <c r="I71" s="20">
        <v>39423.5</v>
      </c>
      <c r="J71" s="20">
        <v>-5650</v>
      </c>
      <c r="K71" s="20">
        <v>33773.5</v>
      </c>
      <c r="L71" s="20">
        <v>35331</v>
      </c>
      <c r="M71" s="20">
        <v>-4600</v>
      </c>
      <c r="N71" s="20">
        <v>30731</v>
      </c>
      <c r="O71" s="20">
        <v>33415.5</v>
      </c>
      <c r="P71" s="20">
        <v>-4750</v>
      </c>
      <c r="Q71" s="20">
        <v>28665.5</v>
      </c>
    </row>
    <row r="72" spans="1:17" ht="15.75">
      <c r="A72" s="16" t="s">
        <v>71</v>
      </c>
      <c r="B72" s="24" t="s">
        <v>72</v>
      </c>
      <c r="C72" s="23">
        <v>53765</v>
      </c>
      <c r="D72" s="23">
        <v>0</v>
      </c>
      <c r="E72" s="23">
        <v>53765</v>
      </c>
      <c r="F72" s="23">
        <v>5190</v>
      </c>
      <c r="G72" s="23">
        <v>0</v>
      </c>
      <c r="H72" s="23">
        <v>5190</v>
      </c>
      <c r="I72" s="23">
        <v>16845.5</v>
      </c>
      <c r="J72" s="23">
        <v>0</v>
      </c>
      <c r="K72" s="23">
        <v>16845.5</v>
      </c>
      <c r="L72" s="23">
        <v>17179</v>
      </c>
      <c r="M72" s="23">
        <v>0</v>
      </c>
      <c r="N72" s="23">
        <v>17179</v>
      </c>
      <c r="O72" s="23">
        <v>14550.5</v>
      </c>
      <c r="P72" s="23">
        <v>0</v>
      </c>
      <c r="Q72" s="23">
        <v>14550.5</v>
      </c>
    </row>
    <row r="73" spans="1:17" ht="15.75">
      <c r="A73" s="16" t="s">
        <v>71</v>
      </c>
      <c r="B73" s="24" t="s">
        <v>73</v>
      </c>
      <c r="C73" s="23">
        <v>3547</v>
      </c>
      <c r="D73" s="23">
        <v>0</v>
      </c>
      <c r="E73" s="23">
        <v>3547</v>
      </c>
      <c r="F73" s="23">
        <v>3547</v>
      </c>
      <c r="G73" s="23">
        <v>0</v>
      </c>
      <c r="H73" s="23">
        <v>3547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</row>
    <row r="74" spans="1:17" ht="47.25">
      <c r="A74" s="16" t="s">
        <v>71</v>
      </c>
      <c r="B74" s="24" t="s">
        <v>74</v>
      </c>
      <c r="C74" s="23">
        <v>15000</v>
      </c>
      <c r="D74" s="23">
        <v>-15000</v>
      </c>
      <c r="E74" s="23">
        <v>0</v>
      </c>
      <c r="F74" s="23">
        <v>0</v>
      </c>
      <c r="G74" s="23">
        <v>0</v>
      </c>
      <c r="H74" s="23">
        <v>0</v>
      </c>
      <c r="I74" s="23">
        <v>5650</v>
      </c>
      <c r="J74" s="23">
        <v>-5650</v>
      </c>
      <c r="K74" s="23">
        <v>0</v>
      </c>
      <c r="L74" s="23">
        <v>4600</v>
      </c>
      <c r="M74" s="23">
        <v>-4600</v>
      </c>
      <c r="N74" s="23">
        <v>0</v>
      </c>
      <c r="O74" s="23">
        <v>4750</v>
      </c>
      <c r="P74" s="23">
        <v>-4750</v>
      </c>
      <c r="Q74" s="23">
        <v>0</v>
      </c>
    </row>
    <row r="75" spans="1:17" ht="47.25">
      <c r="A75" s="16" t="s">
        <v>71</v>
      </c>
      <c r="B75" s="24" t="s">
        <v>75</v>
      </c>
      <c r="C75" s="23">
        <v>1840</v>
      </c>
      <c r="D75" s="23">
        <v>0</v>
      </c>
      <c r="E75" s="23">
        <v>1840</v>
      </c>
      <c r="F75" s="23">
        <v>498</v>
      </c>
      <c r="G75" s="23">
        <v>0</v>
      </c>
      <c r="H75" s="23">
        <v>498</v>
      </c>
      <c r="I75" s="23">
        <v>534</v>
      </c>
      <c r="J75" s="23">
        <v>0</v>
      </c>
      <c r="K75" s="23">
        <v>534</v>
      </c>
      <c r="L75" s="23">
        <v>400</v>
      </c>
      <c r="M75" s="23">
        <v>0</v>
      </c>
      <c r="N75" s="23">
        <v>400</v>
      </c>
      <c r="O75" s="23">
        <v>408</v>
      </c>
      <c r="P75" s="23">
        <v>0</v>
      </c>
      <c r="Q75" s="23">
        <v>408</v>
      </c>
    </row>
    <row r="76" spans="1:17" ht="47.25">
      <c r="A76" s="16" t="s">
        <v>71</v>
      </c>
      <c r="B76" s="24" t="s">
        <v>76</v>
      </c>
      <c r="C76" s="23">
        <v>5298</v>
      </c>
      <c r="D76" s="23">
        <v>0</v>
      </c>
      <c r="E76" s="23">
        <v>5298</v>
      </c>
      <c r="F76" s="23">
        <v>1435</v>
      </c>
      <c r="G76" s="23">
        <v>0</v>
      </c>
      <c r="H76" s="23">
        <v>1435</v>
      </c>
      <c r="I76" s="23">
        <v>1537</v>
      </c>
      <c r="J76" s="23">
        <v>0</v>
      </c>
      <c r="K76" s="23">
        <v>1537</v>
      </c>
      <c r="L76" s="23">
        <v>1156</v>
      </c>
      <c r="M76" s="23">
        <v>0</v>
      </c>
      <c r="N76" s="23">
        <v>1156</v>
      </c>
      <c r="O76" s="23">
        <v>1170</v>
      </c>
      <c r="P76" s="23">
        <v>0</v>
      </c>
      <c r="Q76" s="23">
        <v>1170</v>
      </c>
    </row>
    <row r="77" spans="1:17" ht="31.5">
      <c r="A77" s="16" t="s">
        <v>71</v>
      </c>
      <c r="B77" s="24" t="s">
        <v>77</v>
      </c>
      <c r="C77" s="23">
        <v>49040</v>
      </c>
      <c r="D77" s="23">
        <v>0</v>
      </c>
      <c r="E77" s="23">
        <v>49040</v>
      </c>
      <c r="F77" s="23">
        <v>13280</v>
      </c>
      <c r="G77" s="23">
        <v>0</v>
      </c>
      <c r="H77" s="23">
        <v>13280</v>
      </c>
      <c r="I77" s="23">
        <v>14232</v>
      </c>
      <c r="J77" s="23">
        <v>0</v>
      </c>
      <c r="K77" s="23">
        <v>14232</v>
      </c>
      <c r="L77" s="23">
        <v>10700</v>
      </c>
      <c r="M77" s="23">
        <v>0</v>
      </c>
      <c r="N77" s="23">
        <v>10700</v>
      </c>
      <c r="O77" s="23">
        <v>10828</v>
      </c>
      <c r="P77" s="23">
        <v>0</v>
      </c>
      <c r="Q77" s="23">
        <v>10828</v>
      </c>
    </row>
    <row r="78" spans="1:17" ht="31.5">
      <c r="A78" s="16" t="s">
        <v>71</v>
      </c>
      <c r="B78" s="24" t="s">
        <v>78</v>
      </c>
      <c r="C78" s="23">
        <v>120</v>
      </c>
      <c r="D78" s="23">
        <v>0</v>
      </c>
      <c r="E78" s="23">
        <v>120</v>
      </c>
      <c r="F78" s="23">
        <v>0</v>
      </c>
      <c r="G78" s="23">
        <v>0</v>
      </c>
      <c r="H78" s="23">
        <v>0</v>
      </c>
      <c r="I78" s="23">
        <v>45</v>
      </c>
      <c r="J78" s="23">
        <v>0</v>
      </c>
      <c r="K78" s="23">
        <v>45</v>
      </c>
      <c r="L78" s="23">
        <v>36</v>
      </c>
      <c r="M78" s="23">
        <v>0</v>
      </c>
      <c r="N78" s="23">
        <v>36</v>
      </c>
      <c r="O78" s="23">
        <v>39</v>
      </c>
      <c r="P78" s="23">
        <v>0</v>
      </c>
      <c r="Q78" s="23">
        <v>39</v>
      </c>
    </row>
    <row r="79" spans="1:17" ht="31.5">
      <c r="A79" s="16" t="s">
        <v>71</v>
      </c>
      <c r="B79" s="24" t="s">
        <v>79</v>
      </c>
      <c r="C79" s="23">
        <v>5750</v>
      </c>
      <c r="D79" s="23">
        <v>0</v>
      </c>
      <c r="E79" s="23">
        <v>5750</v>
      </c>
      <c r="F79" s="23">
        <v>2240</v>
      </c>
      <c r="G79" s="23">
        <v>0</v>
      </c>
      <c r="H79" s="23">
        <v>2240</v>
      </c>
      <c r="I79" s="23">
        <v>580</v>
      </c>
      <c r="J79" s="23">
        <v>0</v>
      </c>
      <c r="K79" s="23">
        <v>580</v>
      </c>
      <c r="L79" s="23">
        <v>1260</v>
      </c>
      <c r="M79" s="23">
        <v>0</v>
      </c>
      <c r="N79" s="23">
        <v>1260</v>
      </c>
      <c r="O79" s="23">
        <v>1670</v>
      </c>
      <c r="P79" s="23">
        <v>0</v>
      </c>
      <c r="Q79" s="23">
        <v>1670</v>
      </c>
    </row>
    <row r="80" spans="1:17" ht="15.75">
      <c r="A80" s="18" t="s">
        <v>71</v>
      </c>
      <c r="B80" s="19" t="s">
        <v>267</v>
      </c>
      <c r="C80" s="20">
        <v>163843.71</v>
      </c>
      <c r="D80" s="20">
        <v>-16042.7</v>
      </c>
      <c r="E80" s="20">
        <v>147801.01</v>
      </c>
      <c r="F80" s="20">
        <v>42227.01</v>
      </c>
      <c r="G80" s="20">
        <v>-10033</v>
      </c>
      <c r="H80" s="20">
        <v>32194.01</v>
      </c>
      <c r="I80" s="20">
        <v>38162</v>
      </c>
      <c r="J80" s="20">
        <v>-1978</v>
      </c>
      <c r="K80" s="20">
        <v>36184</v>
      </c>
      <c r="L80" s="20">
        <v>37473.2</v>
      </c>
      <c r="M80" s="20">
        <v>-1745</v>
      </c>
      <c r="N80" s="20">
        <v>35728.2</v>
      </c>
      <c r="O80" s="20">
        <v>45981.5</v>
      </c>
      <c r="P80" s="20">
        <v>-2286.7</v>
      </c>
      <c r="Q80" s="20">
        <v>43694.8</v>
      </c>
    </row>
    <row r="81" spans="1:17" ht="31.5" hidden="1" outlineLevel="1">
      <c r="A81" s="16" t="s">
        <v>71</v>
      </c>
      <c r="B81" s="24" t="s">
        <v>80</v>
      </c>
      <c r="C81" s="23">
        <v>4884</v>
      </c>
      <c r="D81" s="23">
        <v>-4884</v>
      </c>
      <c r="E81" s="23">
        <v>0</v>
      </c>
      <c r="F81" s="23">
        <v>0</v>
      </c>
      <c r="G81" s="23">
        <v>0</v>
      </c>
      <c r="H81" s="23">
        <v>0</v>
      </c>
      <c r="I81" s="23">
        <v>1348</v>
      </c>
      <c r="J81" s="23">
        <v>-1348</v>
      </c>
      <c r="K81" s="23">
        <v>0</v>
      </c>
      <c r="L81" s="23">
        <v>1275</v>
      </c>
      <c r="M81" s="23">
        <v>-1275</v>
      </c>
      <c r="N81" s="23">
        <v>0</v>
      </c>
      <c r="O81" s="23">
        <v>2261</v>
      </c>
      <c r="P81" s="23">
        <v>-2261</v>
      </c>
      <c r="Q81" s="23">
        <v>0</v>
      </c>
    </row>
    <row r="82" spans="1:17" ht="31.5" hidden="1" outlineLevel="1">
      <c r="A82" s="16" t="s">
        <v>71</v>
      </c>
      <c r="B82" s="24" t="s">
        <v>81</v>
      </c>
      <c r="C82" s="23">
        <v>49409</v>
      </c>
      <c r="D82" s="23">
        <v>0</v>
      </c>
      <c r="E82" s="23">
        <v>49409</v>
      </c>
      <c r="F82" s="23">
        <v>11364</v>
      </c>
      <c r="G82" s="23">
        <v>0</v>
      </c>
      <c r="H82" s="23">
        <v>11364</v>
      </c>
      <c r="I82" s="23">
        <v>13025</v>
      </c>
      <c r="J82" s="23">
        <v>0</v>
      </c>
      <c r="K82" s="23">
        <v>13025</v>
      </c>
      <c r="L82" s="23">
        <v>12846</v>
      </c>
      <c r="M82" s="23">
        <v>0</v>
      </c>
      <c r="N82" s="23">
        <v>12846</v>
      </c>
      <c r="O82" s="23">
        <v>12174</v>
      </c>
      <c r="P82" s="23">
        <v>0</v>
      </c>
      <c r="Q82" s="23">
        <v>12174</v>
      </c>
    </row>
    <row r="83" spans="1:17" ht="15.75" hidden="1" outlineLevel="1">
      <c r="A83" s="16" t="s">
        <v>71</v>
      </c>
      <c r="B83" s="24" t="s">
        <v>82</v>
      </c>
      <c r="C83" s="23">
        <v>67993.7</v>
      </c>
      <c r="D83" s="23">
        <v>974.3</v>
      </c>
      <c r="E83" s="23">
        <v>68968</v>
      </c>
      <c r="F83" s="23">
        <v>15863</v>
      </c>
      <c r="G83" s="23">
        <v>0</v>
      </c>
      <c r="H83" s="23">
        <v>15863</v>
      </c>
      <c r="I83" s="23">
        <v>16311</v>
      </c>
      <c r="J83" s="23">
        <v>0</v>
      </c>
      <c r="K83" s="23">
        <v>16311</v>
      </c>
      <c r="L83" s="23">
        <v>16523.2</v>
      </c>
      <c r="M83" s="23">
        <v>0</v>
      </c>
      <c r="N83" s="23">
        <v>16523.2</v>
      </c>
      <c r="O83" s="23">
        <v>19296.5</v>
      </c>
      <c r="P83" s="23">
        <v>974.3</v>
      </c>
      <c r="Q83" s="23">
        <v>20270.8</v>
      </c>
    </row>
    <row r="84" spans="1:17" ht="15.75" hidden="1" outlineLevel="1">
      <c r="A84" s="16" t="s">
        <v>71</v>
      </c>
      <c r="B84" s="24" t="s">
        <v>83</v>
      </c>
      <c r="C84" s="23">
        <v>24457</v>
      </c>
      <c r="D84" s="23">
        <v>0</v>
      </c>
      <c r="E84" s="23">
        <v>24457</v>
      </c>
      <c r="F84" s="23">
        <v>0</v>
      </c>
      <c r="G84" s="23">
        <v>0</v>
      </c>
      <c r="H84" s="23">
        <v>0</v>
      </c>
      <c r="I84" s="23">
        <v>6848</v>
      </c>
      <c r="J84" s="23">
        <v>0</v>
      </c>
      <c r="K84" s="23">
        <v>6848</v>
      </c>
      <c r="L84" s="23">
        <v>6359</v>
      </c>
      <c r="M84" s="23">
        <v>0</v>
      </c>
      <c r="N84" s="23">
        <v>6359</v>
      </c>
      <c r="O84" s="23">
        <v>11250</v>
      </c>
      <c r="P84" s="23">
        <v>0</v>
      </c>
      <c r="Q84" s="23">
        <v>11250</v>
      </c>
    </row>
    <row r="85" spans="1:17" ht="31.5" hidden="1" outlineLevel="1">
      <c r="A85" s="16" t="s">
        <v>71</v>
      </c>
      <c r="B85" s="24" t="s">
        <v>84</v>
      </c>
      <c r="C85" s="23">
        <v>2100</v>
      </c>
      <c r="D85" s="23">
        <v>-2100</v>
      </c>
      <c r="E85" s="23">
        <v>0</v>
      </c>
      <c r="F85" s="23">
        <v>0</v>
      </c>
      <c r="G85" s="23">
        <v>0</v>
      </c>
      <c r="H85" s="23">
        <v>0</v>
      </c>
      <c r="I85" s="23">
        <v>630</v>
      </c>
      <c r="J85" s="23">
        <v>-630</v>
      </c>
      <c r="K85" s="23">
        <v>0</v>
      </c>
      <c r="L85" s="23">
        <v>470</v>
      </c>
      <c r="M85" s="23">
        <v>-470</v>
      </c>
      <c r="N85" s="23">
        <v>0</v>
      </c>
      <c r="O85" s="23">
        <v>1000</v>
      </c>
      <c r="P85" s="23">
        <v>-1000</v>
      </c>
      <c r="Q85" s="23">
        <v>0</v>
      </c>
    </row>
    <row r="86" spans="1:17" ht="31.5" hidden="1" outlineLevel="1">
      <c r="A86" s="16" t="s">
        <v>71</v>
      </c>
      <c r="B86" s="24" t="s">
        <v>85</v>
      </c>
      <c r="C86" s="23">
        <v>0.01</v>
      </c>
      <c r="D86" s="23">
        <v>-0.01</v>
      </c>
      <c r="E86" s="23">
        <v>0</v>
      </c>
      <c r="F86" s="23">
        <v>0.01</v>
      </c>
      <c r="G86" s="23">
        <v>-0.01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</row>
    <row r="87" spans="1:17" ht="15.75" hidden="1" outlineLevel="1">
      <c r="A87" s="16" t="s">
        <v>71</v>
      </c>
      <c r="B87" s="24" t="s">
        <v>86</v>
      </c>
      <c r="C87" s="23">
        <v>15000</v>
      </c>
      <c r="D87" s="23">
        <v>-15000</v>
      </c>
      <c r="E87" s="23">
        <v>0</v>
      </c>
      <c r="F87" s="23">
        <v>15000</v>
      </c>
      <c r="G87" s="23">
        <v>-15000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</row>
    <row r="88" spans="1:17" ht="15.75" hidden="1" outlineLevel="1">
      <c r="A88" s="16" t="s">
        <v>71</v>
      </c>
      <c r="B88" s="24" t="s">
        <v>82</v>
      </c>
      <c r="C88" s="23">
        <v>0</v>
      </c>
      <c r="D88" s="23">
        <v>0.01</v>
      </c>
      <c r="E88" s="23">
        <v>0.01</v>
      </c>
      <c r="F88" s="23">
        <v>0</v>
      </c>
      <c r="G88" s="23">
        <v>0.01</v>
      </c>
      <c r="H88" s="23">
        <v>0.01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</row>
    <row r="89" spans="1:17" ht="15.75" hidden="1" outlineLevel="1">
      <c r="A89" s="16" t="s">
        <v>71</v>
      </c>
      <c r="B89" s="24" t="s">
        <v>87</v>
      </c>
      <c r="C89" s="23">
        <v>0</v>
      </c>
      <c r="D89" s="23">
        <v>4967</v>
      </c>
      <c r="E89" s="23">
        <v>4967</v>
      </c>
      <c r="F89" s="23">
        <v>0</v>
      </c>
      <c r="G89" s="23">
        <v>4967</v>
      </c>
      <c r="H89" s="23">
        <v>4967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</row>
    <row r="90" spans="1:17" ht="47.25" collapsed="1">
      <c r="A90" s="18" t="s">
        <v>71</v>
      </c>
      <c r="B90" s="19" t="s">
        <v>88</v>
      </c>
      <c r="C90" s="20">
        <v>413.2</v>
      </c>
      <c r="D90" s="20">
        <v>0</v>
      </c>
      <c r="E90" s="20">
        <v>413.2</v>
      </c>
      <c r="F90" s="20">
        <v>112</v>
      </c>
      <c r="G90" s="20">
        <v>0</v>
      </c>
      <c r="H90" s="20">
        <v>112</v>
      </c>
      <c r="I90" s="20">
        <v>120</v>
      </c>
      <c r="J90" s="20">
        <v>0</v>
      </c>
      <c r="K90" s="20">
        <v>120</v>
      </c>
      <c r="L90" s="20">
        <v>90</v>
      </c>
      <c r="M90" s="20">
        <v>0</v>
      </c>
      <c r="N90" s="20">
        <v>90</v>
      </c>
      <c r="O90" s="20">
        <v>91.2</v>
      </c>
      <c r="P90" s="20">
        <v>0</v>
      </c>
      <c r="Q90" s="20">
        <v>91.2</v>
      </c>
    </row>
    <row r="91" spans="1:17" ht="15.75">
      <c r="A91" s="18" t="s">
        <v>89</v>
      </c>
      <c r="B91" s="19" t="s">
        <v>90</v>
      </c>
      <c r="C91" s="20">
        <v>165985</v>
      </c>
      <c r="D91" s="20">
        <v>-131442</v>
      </c>
      <c r="E91" s="20">
        <v>34543</v>
      </c>
      <c r="F91" s="20">
        <v>54127</v>
      </c>
      <c r="G91" s="20">
        <v>-19584</v>
      </c>
      <c r="H91" s="20">
        <v>34543</v>
      </c>
      <c r="I91" s="20">
        <v>52122</v>
      </c>
      <c r="J91" s="20">
        <v>-52122</v>
      </c>
      <c r="K91" s="20">
        <v>0</v>
      </c>
      <c r="L91" s="20">
        <v>22462.5</v>
      </c>
      <c r="M91" s="20">
        <v>-22462.5</v>
      </c>
      <c r="N91" s="20">
        <v>0</v>
      </c>
      <c r="O91" s="20">
        <v>37273.5</v>
      </c>
      <c r="P91" s="20">
        <v>-37273.5</v>
      </c>
      <c r="Q91" s="20">
        <v>0</v>
      </c>
    </row>
    <row r="92" spans="1:17" ht="31.5">
      <c r="A92" s="16" t="s">
        <v>89</v>
      </c>
      <c r="B92" s="24" t="s">
        <v>91</v>
      </c>
      <c r="C92" s="23">
        <v>143645</v>
      </c>
      <c r="D92" s="23">
        <v>-119704</v>
      </c>
      <c r="E92" s="23">
        <v>23941</v>
      </c>
      <c r="F92" s="23">
        <v>38224</v>
      </c>
      <c r="G92" s="23">
        <v>-14283</v>
      </c>
      <c r="H92" s="23">
        <v>23941</v>
      </c>
      <c r="I92" s="23">
        <v>45685</v>
      </c>
      <c r="J92" s="23">
        <v>-45685</v>
      </c>
      <c r="K92" s="23">
        <v>0</v>
      </c>
      <c r="L92" s="23">
        <v>22462.5</v>
      </c>
      <c r="M92" s="23">
        <v>-22462.5</v>
      </c>
      <c r="N92" s="23">
        <v>0</v>
      </c>
      <c r="O92" s="23">
        <v>37273.5</v>
      </c>
      <c r="P92" s="23">
        <v>-37273.5</v>
      </c>
      <c r="Q92" s="23">
        <v>0</v>
      </c>
    </row>
    <row r="93" spans="1:17" ht="47.25">
      <c r="A93" s="16" t="s">
        <v>89</v>
      </c>
      <c r="B93" s="24" t="s">
        <v>92</v>
      </c>
      <c r="C93" s="23">
        <v>22340</v>
      </c>
      <c r="D93" s="23">
        <v>-11738</v>
      </c>
      <c r="E93" s="23">
        <v>10602</v>
      </c>
      <c r="F93" s="23">
        <v>15903</v>
      </c>
      <c r="G93" s="23">
        <v>-5301</v>
      </c>
      <c r="H93" s="23">
        <v>10602</v>
      </c>
      <c r="I93" s="23">
        <v>6437</v>
      </c>
      <c r="J93" s="23">
        <v>-6437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</row>
    <row r="94" spans="1:17" ht="31.5">
      <c r="A94" s="18" t="s">
        <v>89</v>
      </c>
      <c r="B94" s="19" t="s">
        <v>59</v>
      </c>
      <c r="C94" s="20">
        <v>131242.6</v>
      </c>
      <c r="D94" s="20">
        <v>162020.1</v>
      </c>
      <c r="E94" s="20">
        <v>293262.7</v>
      </c>
      <c r="F94" s="20">
        <v>31996</v>
      </c>
      <c r="G94" s="20">
        <v>27427.3</v>
      </c>
      <c r="H94" s="20">
        <v>59423.3</v>
      </c>
      <c r="I94" s="20">
        <v>36907</v>
      </c>
      <c r="J94" s="20">
        <v>61938.6</v>
      </c>
      <c r="K94" s="20">
        <v>98845.6</v>
      </c>
      <c r="L94" s="20">
        <v>32824.5</v>
      </c>
      <c r="M94" s="20">
        <v>30331.1</v>
      </c>
      <c r="N94" s="20">
        <v>63155.6</v>
      </c>
      <c r="O94" s="20">
        <v>29515.1</v>
      </c>
      <c r="P94" s="20">
        <v>42323.1</v>
      </c>
      <c r="Q94" s="20">
        <v>71838.2</v>
      </c>
    </row>
    <row r="95" spans="1:17" ht="31.5">
      <c r="A95" s="16" t="s">
        <v>89</v>
      </c>
      <c r="B95" s="24" t="s">
        <v>93</v>
      </c>
      <c r="C95" s="23">
        <v>3592.7</v>
      </c>
      <c r="D95" s="23">
        <v>0</v>
      </c>
      <c r="E95" s="23">
        <v>3592.7</v>
      </c>
      <c r="F95" s="23">
        <v>1019</v>
      </c>
      <c r="G95" s="23">
        <v>0</v>
      </c>
      <c r="H95" s="23">
        <v>1019</v>
      </c>
      <c r="I95" s="23">
        <v>1054</v>
      </c>
      <c r="J95" s="23">
        <v>0</v>
      </c>
      <c r="K95" s="23">
        <v>1054</v>
      </c>
      <c r="L95" s="23">
        <v>614</v>
      </c>
      <c r="M95" s="23">
        <v>0</v>
      </c>
      <c r="N95" s="23">
        <v>614</v>
      </c>
      <c r="O95" s="23">
        <v>905.7</v>
      </c>
      <c r="P95" s="23">
        <v>0</v>
      </c>
      <c r="Q95" s="23">
        <v>905.7</v>
      </c>
    </row>
    <row r="96" spans="1:17" ht="47.25">
      <c r="A96" s="16" t="s">
        <v>89</v>
      </c>
      <c r="B96" s="24" t="s">
        <v>94</v>
      </c>
      <c r="C96" s="23">
        <v>31179</v>
      </c>
      <c r="D96" s="23">
        <v>-31179</v>
      </c>
      <c r="E96" s="23">
        <v>0</v>
      </c>
      <c r="F96" s="23">
        <v>7795</v>
      </c>
      <c r="G96" s="23">
        <v>-7795</v>
      </c>
      <c r="H96" s="23">
        <v>0</v>
      </c>
      <c r="I96" s="23">
        <v>7795</v>
      </c>
      <c r="J96" s="23">
        <v>-7795</v>
      </c>
      <c r="K96" s="23">
        <v>0</v>
      </c>
      <c r="L96" s="23">
        <v>7795</v>
      </c>
      <c r="M96" s="23">
        <v>-7795</v>
      </c>
      <c r="N96" s="23">
        <v>0</v>
      </c>
      <c r="O96" s="23">
        <v>7794</v>
      </c>
      <c r="P96" s="23">
        <v>-7794</v>
      </c>
      <c r="Q96" s="23">
        <v>0</v>
      </c>
    </row>
    <row r="97" spans="1:17" ht="15.75">
      <c r="A97" s="16" t="s">
        <v>89</v>
      </c>
      <c r="B97" s="24" t="s">
        <v>95</v>
      </c>
      <c r="C97" s="23">
        <v>20058.9</v>
      </c>
      <c r="D97" s="23">
        <v>0</v>
      </c>
      <c r="E97" s="23">
        <v>20058.9</v>
      </c>
      <c r="F97" s="23">
        <v>5432</v>
      </c>
      <c r="G97" s="23">
        <v>0</v>
      </c>
      <c r="H97" s="23">
        <v>5432</v>
      </c>
      <c r="I97" s="23">
        <v>5821</v>
      </c>
      <c r="J97" s="23">
        <v>0</v>
      </c>
      <c r="K97" s="23">
        <v>5821</v>
      </c>
      <c r="L97" s="23">
        <v>4357</v>
      </c>
      <c r="M97" s="23">
        <v>0</v>
      </c>
      <c r="N97" s="23">
        <v>4357</v>
      </c>
      <c r="O97" s="23">
        <v>4448.9</v>
      </c>
      <c r="P97" s="23">
        <v>0</v>
      </c>
      <c r="Q97" s="23">
        <v>4448.9</v>
      </c>
    </row>
    <row r="98" spans="1:17" ht="31.5">
      <c r="A98" s="16" t="s">
        <v>89</v>
      </c>
      <c r="B98" s="24" t="s">
        <v>96</v>
      </c>
      <c r="C98" s="23">
        <v>5835.5</v>
      </c>
      <c r="D98" s="23">
        <v>26823.8</v>
      </c>
      <c r="E98" s="23">
        <v>32659.3</v>
      </c>
      <c r="F98" s="23">
        <v>1580</v>
      </c>
      <c r="G98" s="23">
        <v>3297</v>
      </c>
      <c r="H98" s="23">
        <v>4877</v>
      </c>
      <c r="I98" s="23">
        <v>1693</v>
      </c>
      <c r="J98" s="23">
        <v>7567.6</v>
      </c>
      <c r="K98" s="23">
        <v>9260.6</v>
      </c>
      <c r="L98" s="23">
        <v>1267</v>
      </c>
      <c r="M98" s="23">
        <v>7993.6</v>
      </c>
      <c r="N98" s="23">
        <v>9260.6</v>
      </c>
      <c r="O98" s="23">
        <v>1295.5</v>
      </c>
      <c r="P98" s="23">
        <v>7965.6</v>
      </c>
      <c r="Q98" s="23">
        <v>9261.1</v>
      </c>
    </row>
    <row r="99" spans="1:17" ht="31.5">
      <c r="A99" s="16" t="s">
        <v>89</v>
      </c>
      <c r="B99" s="24" t="s">
        <v>48</v>
      </c>
      <c r="C99" s="23">
        <v>6842.5</v>
      </c>
      <c r="D99" s="23">
        <v>0</v>
      </c>
      <c r="E99" s="23">
        <v>6842.5</v>
      </c>
      <c r="F99" s="23">
        <v>0</v>
      </c>
      <c r="G99" s="23">
        <v>0</v>
      </c>
      <c r="H99" s="23">
        <v>0</v>
      </c>
      <c r="I99" s="23">
        <v>2060</v>
      </c>
      <c r="J99" s="23">
        <v>0</v>
      </c>
      <c r="K99" s="23">
        <v>2060</v>
      </c>
      <c r="L99" s="23">
        <v>4782.5</v>
      </c>
      <c r="M99" s="23">
        <v>0</v>
      </c>
      <c r="N99" s="23">
        <v>4782.5</v>
      </c>
      <c r="O99" s="23">
        <v>0</v>
      </c>
      <c r="P99" s="23">
        <v>0</v>
      </c>
      <c r="Q99" s="23">
        <v>0</v>
      </c>
    </row>
    <row r="100" spans="1:17" ht="31.5">
      <c r="A100" s="16" t="s">
        <v>89</v>
      </c>
      <c r="B100" s="24" t="s">
        <v>97</v>
      </c>
      <c r="C100" s="23">
        <v>3850</v>
      </c>
      <c r="D100" s="23">
        <v>0</v>
      </c>
      <c r="E100" s="23">
        <v>3850</v>
      </c>
      <c r="F100" s="23">
        <v>0</v>
      </c>
      <c r="G100" s="23">
        <v>0</v>
      </c>
      <c r="H100" s="23">
        <v>0</v>
      </c>
      <c r="I100" s="23">
        <v>1117</v>
      </c>
      <c r="J100" s="23">
        <v>0</v>
      </c>
      <c r="K100" s="23">
        <v>1117</v>
      </c>
      <c r="L100" s="23">
        <v>836</v>
      </c>
      <c r="M100" s="23">
        <v>0</v>
      </c>
      <c r="N100" s="23">
        <v>836</v>
      </c>
      <c r="O100" s="23">
        <v>1897</v>
      </c>
      <c r="P100" s="23">
        <v>0</v>
      </c>
      <c r="Q100" s="23">
        <v>1897</v>
      </c>
    </row>
    <row r="101" spans="1:17" ht="15.75">
      <c r="A101" s="16" t="s">
        <v>89</v>
      </c>
      <c r="B101" s="24" t="s">
        <v>98</v>
      </c>
      <c r="C101" s="23">
        <v>17506</v>
      </c>
      <c r="D101" s="23">
        <v>0</v>
      </c>
      <c r="E101" s="23">
        <v>17506</v>
      </c>
      <c r="F101" s="23">
        <v>4727</v>
      </c>
      <c r="G101" s="23">
        <v>0</v>
      </c>
      <c r="H101" s="23">
        <v>4727</v>
      </c>
      <c r="I101" s="23">
        <v>5077</v>
      </c>
      <c r="J101" s="23">
        <v>0</v>
      </c>
      <c r="K101" s="23">
        <v>5077</v>
      </c>
      <c r="L101" s="23">
        <v>3851</v>
      </c>
      <c r="M101" s="23">
        <v>0</v>
      </c>
      <c r="N101" s="23">
        <v>3851</v>
      </c>
      <c r="O101" s="23">
        <v>3851</v>
      </c>
      <c r="P101" s="23">
        <v>0</v>
      </c>
      <c r="Q101" s="23">
        <v>3851</v>
      </c>
    </row>
    <row r="102" spans="1:17" ht="31.5">
      <c r="A102" s="16" t="s">
        <v>89</v>
      </c>
      <c r="B102" s="24" t="s">
        <v>99</v>
      </c>
      <c r="C102" s="23">
        <v>32510</v>
      </c>
      <c r="D102" s="23">
        <v>5340.3</v>
      </c>
      <c r="E102" s="23">
        <v>37850.3</v>
      </c>
      <c r="F102" s="23">
        <v>8778</v>
      </c>
      <c r="G102" s="23">
        <v>5340.3</v>
      </c>
      <c r="H102" s="23">
        <v>14118.3</v>
      </c>
      <c r="I102" s="23">
        <v>9428</v>
      </c>
      <c r="J102" s="23">
        <v>0</v>
      </c>
      <c r="K102" s="23">
        <v>9428</v>
      </c>
      <c r="L102" s="23">
        <v>7152</v>
      </c>
      <c r="M102" s="23">
        <v>0</v>
      </c>
      <c r="N102" s="23">
        <v>7152</v>
      </c>
      <c r="O102" s="23">
        <v>7152</v>
      </c>
      <c r="P102" s="23">
        <v>0</v>
      </c>
      <c r="Q102" s="23">
        <v>7152</v>
      </c>
    </row>
    <row r="103" spans="1:17" ht="15.75">
      <c r="A103" s="16" t="s">
        <v>89</v>
      </c>
      <c r="B103" s="24" t="s">
        <v>100</v>
      </c>
      <c r="C103" s="23">
        <v>7607</v>
      </c>
      <c r="D103" s="23">
        <v>0</v>
      </c>
      <c r="E103" s="23">
        <v>7607</v>
      </c>
      <c r="F103" s="23">
        <v>2054</v>
      </c>
      <c r="G103" s="23">
        <v>0</v>
      </c>
      <c r="H103" s="23">
        <v>2054</v>
      </c>
      <c r="I103" s="23">
        <v>2206</v>
      </c>
      <c r="J103" s="23">
        <v>0</v>
      </c>
      <c r="K103" s="23">
        <v>2206</v>
      </c>
      <c r="L103" s="23">
        <v>1673</v>
      </c>
      <c r="M103" s="23">
        <v>0</v>
      </c>
      <c r="N103" s="23">
        <v>1673</v>
      </c>
      <c r="O103" s="23">
        <v>1674</v>
      </c>
      <c r="P103" s="23">
        <v>0</v>
      </c>
      <c r="Q103" s="23">
        <v>1674</v>
      </c>
    </row>
    <row r="104" spans="1:17" ht="31.5">
      <c r="A104" s="16" t="s">
        <v>89</v>
      </c>
      <c r="B104" s="24" t="s">
        <v>101</v>
      </c>
      <c r="C104" s="23">
        <v>2261</v>
      </c>
      <c r="D104" s="23">
        <v>0</v>
      </c>
      <c r="E104" s="23">
        <v>2261</v>
      </c>
      <c r="F104" s="23">
        <v>611</v>
      </c>
      <c r="G104" s="23">
        <v>0</v>
      </c>
      <c r="H104" s="23">
        <v>611</v>
      </c>
      <c r="I104" s="23">
        <v>656</v>
      </c>
      <c r="J104" s="23">
        <v>0</v>
      </c>
      <c r="K104" s="23">
        <v>656</v>
      </c>
      <c r="L104" s="23">
        <v>497</v>
      </c>
      <c r="M104" s="23">
        <v>0</v>
      </c>
      <c r="N104" s="23">
        <v>497</v>
      </c>
      <c r="O104" s="23">
        <v>497</v>
      </c>
      <c r="P104" s="23">
        <v>0</v>
      </c>
      <c r="Q104" s="23">
        <v>497</v>
      </c>
    </row>
    <row r="105" spans="1:17" ht="47.25">
      <c r="A105" s="16" t="s">
        <v>89</v>
      </c>
      <c r="B105" s="24" t="s">
        <v>102</v>
      </c>
      <c r="C105" s="23">
        <v>0</v>
      </c>
      <c r="D105" s="23">
        <v>10000</v>
      </c>
      <c r="E105" s="23">
        <v>10000</v>
      </c>
      <c r="F105" s="23">
        <v>0</v>
      </c>
      <c r="G105" s="23">
        <v>4000</v>
      </c>
      <c r="H105" s="23">
        <v>4000</v>
      </c>
      <c r="I105" s="23">
        <v>0</v>
      </c>
      <c r="J105" s="23">
        <v>3000</v>
      </c>
      <c r="K105" s="23">
        <v>3000</v>
      </c>
      <c r="L105" s="23">
        <v>0</v>
      </c>
      <c r="M105" s="23">
        <v>3000</v>
      </c>
      <c r="N105" s="23">
        <v>3000</v>
      </c>
      <c r="O105" s="23">
        <v>0</v>
      </c>
      <c r="P105" s="23">
        <v>0</v>
      </c>
      <c r="Q105" s="23">
        <v>0</v>
      </c>
    </row>
    <row r="106" spans="1:17" ht="47.25">
      <c r="A106" s="16" t="s">
        <v>89</v>
      </c>
      <c r="B106" s="24" t="s">
        <v>103</v>
      </c>
      <c r="C106" s="23">
        <v>0</v>
      </c>
      <c r="D106" s="23">
        <v>100</v>
      </c>
      <c r="E106" s="23">
        <v>100</v>
      </c>
      <c r="F106" s="23">
        <v>0</v>
      </c>
      <c r="G106" s="23">
        <v>0</v>
      </c>
      <c r="H106" s="23">
        <v>0</v>
      </c>
      <c r="I106" s="23">
        <v>0</v>
      </c>
      <c r="J106" s="23">
        <v>100</v>
      </c>
      <c r="K106" s="23">
        <v>100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</row>
    <row r="107" spans="1:17" ht="31.5">
      <c r="A107" s="16" t="s">
        <v>89</v>
      </c>
      <c r="B107" s="24" t="s">
        <v>104</v>
      </c>
      <c r="C107" s="23">
        <v>0</v>
      </c>
      <c r="D107" s="23">
        <v>110454</v>
      </c>
      <c r="E107" s="23">
        <v>110454</v>
      </c>
      <c r="F107" s="23">
        <v>0</v>
      </c>
      <c r="G107" s="23">
        <v>14283</v>
      </c>
      <c r="H107" s="23">
        <v>14283</v>
      </c>
      <c r="I107" s="23">
        <v>0</v>
      </c>
      <c r="J107" s="23">
        <v>36435</v>
      </c>
      <c r="K107" s="23">
        <v>36435</v>
      </c>
      <c r="L107" s="23">
        <v>0</v>
      </c>
      <c r="M107" s="23">
        <v>22462.5</v>
      </c>
      <c r="N107" s="23">
        <v>22462.5</v>
      </c>
      <c r="O107" s="23">
        <v>0</v>
      </c>
      <c r="P107" s="23">
        <v>37273.5</v>
      </c>
      <c r="Q107" s="23">
        <v>37273.5</v>
      </c>
    </row>
    <row r="108" spans="1:17" ht="47.25">
      <c r="A108" s="16" t="s">
        <v>89</v>
      </c>
      <c r="B108" s="24" t="s">
        <v>105</v>
      </c>
      <c r="C108" s="23">
        <v>0</v>
      </c>
      <c r="D108" s="23">
        <v>20988</v>
      </c>
      <c r="E108" s="23">
        <v>20988</v>
      </c>
      <c r="F108" s="23">
        <v>0</v>
      </c>
      <c r="G108" s="23">
        <v>5301</v>
      </c>
      <c r="H108" s="23">
        <v>5301</v>
      </c>
      <c r="I108" s="23">
        <v>0</v>
      </c>
      <c r="J108" s="23">
        <v>15687</v>
      </c>
      <c r="K108" s="23">
        <v>15687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</row>
    <row r="109" spans="1:17" ht="47.25">
      <c r="A109" s="16" t="s">
        <v>89</v>
      </c>
      <c r="B109" s="24" t="s">
        <v>106</v>
      </c>
      <c r="C109" s="23">
        <v>0</v>
      </c>
      <c r="D109" s="23">
        <v>1032</v>
      </c>
      <c r="E109" s="23">
        <v>1032</v>
      </c>
      <c r="F109" s="23">
        <v>0</v>
      </c>
      <c r="G109" s="23">
        <v>204</v>
      </c>
      <c r="H109" s="23">
        <v>204</v>
      </c>
      <c r="I109" s="23">
        <v>0</v>
      </c>
      <c r="J109" s="23">
        <v>828</v>
      </c>
      <c r="K109" s="23">
        <v>828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</row>
    <row r="110" spans="1:17" ht="47.25">
      <c r="A110" s="16" t="s">
        <v>89</v>
      </c>
      <c r="B110" s="24" t="s">
        <v>107</v>
      </c>
      <c r="C110" s="23">
        <v>0</v>
      </c>
      <c r="D110" s="23">
        <v>11663</v>
      </c>
      <c r="E110" s="23">
        <v>11663</v>
      </c>
      <c r="F110" s="23">
        <v>0</v>
      </c>
      <c r="G110" s="23">
        <v>1815</v>
      </c>
      <c r="H110" s="23">
        <v>1815</v>
      </c>
      <c r="I110" s="23">
        <v>0</v>
      </c>
      <c r="J110" s="23">
        <v>3854</v>
      </c>
      <c r="K110" s="23">
        <v>3854</v>
      </c>
      <c r="L110" s="23">
        <v>0</v>
      </c>
      <c r="M110" s="23">
        <v>2979</v>
      </c>
      <c r="N110" s="23">
        <v>2979</v>
      </c>
      <c r="O110" s="23">
        <v>0</v>
      </c>
      <c r="P110" s="23">
        <v>3015</v>
      </c>
      <c r="Q110" s="23">
        <v>3015</v>
      </c>
    </row>
    <row r="111" spans="1:17" ht="47.25">
      <c r="A111" s="16" t="s">
        <v>89</v>
      </c>
      <c r="B111" s="24" t="s">
        <v>108</v>
      </c>
      <c r="C111" s="23">
        <v>0</v>
      </c>
      <c r="D111" s="23">
        <v>6260</v>
      </c>
      <c r="E111" s="23">
        <v>6260</v>
      </c>
      <c r="F111" s="23">
        <v>0</v>
      </c>
      <c r="G111" s="23">
        <v>866</v>
      </c>
      <c r="H111" s="23">
        <v>866</v>
      </c>
      <c r="I111" s="23">
        <v>0</v>
      </c>
      <c r="J111" s="23">
        <v>2147</v>
      </c>
      <c r="K111" s="23">
        <v>2147</v>
      </c>
      <c r="L111" s="23">
        <v>0</v>
      </c>
      <c r="M111" s="23">
        <v>1614</v>
      </c>
      <c r="N111" s="23">
        <v>1614</v>
      </c>
      <c r="O111" s="23">
        <v>0</v>
      </c>
      <c r="P111" s="23">
        <v>1633</v>
      </c>
      <c r="Q111" s="23">
        <v>1633</v>
      </c>
    </row>
    <row r="112" spans="1:17" ht="31.5">
      <c r="A112" s="16" t="s">
        <v>89</v>
      </c>
      <c r="B112" s="24" t="s">
        <v>109</v>
      </c>
      <c r="C112" s="23">
        <v>0</v>
      </c>
      <c r="D112" s="23">
        <v>538</v>
      </c>
      <c r="E112" s="23">
        <v>538</v>
      </c>
      <c r="F112" s="23">
        <v>0</v>
      </c>
      <c r="G112" s="23">
        <v>116</v>
      </c>
      <c r="H112" s="23">
        <v>116</v>
      </c>
      <c r="I112" s="23">
        <v>0</v>
      </c>
      <c r="J112" s="23">
        <v>115</v>
      </c>
      <c r="K112" s="23">
        <v>115</v>
      </c>
      <c r="L112" s="23">
        <v>0</v>
      </c>
      <c r="M112" s="23">
        <v>77</v>
      </c>
      <c r="N112" s="23">
        <v>77</v>
      </c>
      <c r="O112" s="23">
        <v>0</v>
      </c>
      <c r="P112" s="23">
        <v>230</v>
      </c>
      <c r="Q112" s="23">
        <v>230</v>
      </c>
    </row>
    <row r="113" spans="1:17" ht="15.75">
      <c r="A113" s="18" t="s">
        <v>89</v>
      </c>
      <c r="B113" s="19" t="s">
        <v>267</v>
      </c>
      <c r="C113" s="20">
        <v>97212.32</v>
      </c>
      <c r="D113" s="20">
        <v>7067.8</v>
      </c>
      <c r="E113" s="20">
        <v>104280.12</v>
      </c>
      <c r="F113" s="20">
        <v>25889.02</v>
      </c>
      <c r="G113" s="20">
        <v>83.8</v>
      </c>
      <c r="H113" s="20">
        <v>25972.82</v>
      </c>
      <c r="I113" s="20">
        <v>25637</v>
      </c>
      <c r="J113" s="20">
        <v>1978</v>
      </c>
      <c r="K113" s="20">
        <v>27615</v>
      </c>
      <c r="L113" s="20">
        <v>28504.8</v>
      </c>
      <c r="M113" s="20">
        <v>1745</v>
      </c>
      <c r="N113" s="20">
        <v>30249.8</v>
      </c>
      <c r="O113" s="20">
        <v>17181.5</v>
      </c>
      <c r="P113" s="20">
        <v>3261</v>
      </c>
      <c r="Q113" s="20">
        <v>20442.5</v>
      </c>
    </row>
    <row r="114" spans="1:17" ht="31.5" hidden="1" outlineLevel="1">
      <c r="A114" s="16" t="s">
        <v>89</v>
      </c>
      <c r="B114" s="24" t="s">
        <v>110</v>
      </c>
      <c r="C114" s="23">
        <v>29455</v>
      </c>
      <c r="D114" s="23">
        <v>0</v>
      </c>
      <c r="E114" s="23">
        <v>29455</v>
      </c>
      <c r="F114" s="23">
        <v>12400</v>
      </c>
      <c r="G114" s="23">
        <v>0</v>
      </c>
      <c r="H114" s="23">
        <v>12400</v>
      </c>
      <c r="I114" s="23">
        <v>6163</v>
      </c>
      <c r="J114" s="23">
        <v>0</v>
      </c>
      <c r="K114" s="23">
        <v>6163</v>
      </c>
      <c r="L114" s="23">
        <v>7658</v>
      </c>
      <c r="M114" s="23">
        <v>0</v>
      </c>
      <c r="N114" s="23">
        <v>7658</v>
      </c>
      <c r="O114" s="23">
        <v>3234</v>
      </c>
      <c r="P114" s="23">
        <v>0</v>
      </c>
      <c r="Q114" s="23">
        <v>3234</v>
      </c>
    </row>
    <row r="115" spans="1:17" ht="15.75" hidden="1" outlineLevel="1">
      <c r="A115" s="16" t="s">
        <v>89</v>
      </c>
      <c r="B115" s="24" t="s">
        <v>111</v>
      </c>
      <c r="C115" s="23">
        <v>11324</v>
      </c>
      <c r="D115" s="23">
        <v>0</v>
      </c>
      <c r="E115" s="23">
        <v>11324</v>
      </c>
      <c r="F115" s="23">
        <v>1005</v>
      </c>
      <c r="G115" s="23">
        <v>0</v>
      </c>
      <c r="H115" s="23">
        <v>1005</v>
      </c>
      <c r="I115" s="23">
        <v>3171</v>
      </c>
      <c r="J115" s="23">
        <v>0</v>
      </c>
      <c r="K115" s="23">
        <v>3171</v>
      </c>
      <c r="L115" s="23">
        <v>4544</v>
      </c>
      <c r="M115" s="23">
        <v>0</v>
      </c>
      <c r="N115" s="23">
        <v>4544</v>
      </c>
      <c r="O115" s="23">
        <v>2604</v>
      </c>
      <c r="P115" s="23">
        <v>0</v>
      </c>
      <c r="Q115" s="23">
        <v>2604</v>
      </c>
    </row>
    <row r="116" spans="1:17" ht="31.5" hidden="1" outlineLevel="1">
      <c r="A116" s="16" t="s">
        <v>89</v>
      </c>
      <c r="B116" s="24" t="s">
        <v>112</v>
      </c>
      <c r="C116" s="23">
        <v>9651.3</v>
      </c>
      <c r="D116" s="23">
        <v>0</v>
      </c>
      <c r="E116" s="23">
        <v>9651.3</v>
      </c>
      <c r="F116" s="23">
        <v>2391</v>
      </c>
      <c r="G116" s="23">
        <v>0</v>
      </c>
      <c r="H116" s="23">
        <v>2391</v>
      </c>
      <c r="I116" s="23">
        <v>3741</v>
      </c>
      <c r="J116" s="23">
        <v>0</v>
      </c>
      <c r="K116" s="23">
        <v>3741</v>
      </c>
      <c r="L116" s="23">
        <v>3519.3</v>
      </c>
      <c r="M116" s="23">
        <v>0</v>
      </c>
      <c r="N116" s="23">
        <v>3519.3</v>
      </c>
      <c r="O116" s="23">
        <v>0</v>
      </c>
      <c r="P116" s="23">
        <v>0</v>
      </c>
      <c r="Q116" s="23">
        <v>0</v>
      </c>
    </row>
    <row r="117" spans="1:17" ht="31.5" hidden="1" outlineLevel="1">
      <c r="A117" s="16" t="s">
        <v>89</v>
      </c>
      <c r="B117" s="24" t="s">
        <v>113</v>
      </c>
      <c r="C117" s="23">
        <v>11044</v>
      </c>
      <c r="D117" s="23">
        <v>0</v>
      </c>
      <c r="E117" s="23">
        <v>11044</v>
      </c>
      <c r="F117" s="23">
        <v>1207</v>
      </c>
      <c r="G117" s="23">
        <v>0</v>
      </c>
      <c r="H117" s="23">
        <v>1207</v>
      </c>
      <c r="I117" s="23">
        <v>4348</v>
      </c>
      <c r="J117" s="23">
        <v>0</v>
      </c>
      <c r="K117" s="23">
        <v>4348</v>
      </c>
      <c r="L117" s="23">
        <v>5489</v>
      </c>
      <c r="M117" s="23">
        <v>0</v>
      </c>
      <c r="N117" s="23">
        <v>5489</v>
      </c>
      <c r="O117" s="23">
        <v>0</v>
      </c>
      <c r="P117" s="23">
        <v>0</v>
      </c>
      <c r="Q117" s="23">
        <v>0</v>
      </c>
    </row>
    <row r="118" spans="1:17" ht="47.25" hidden="1" outlineLevel="1">
      <c r="A118" s="16" t="s">
        <v>89</v>
      </c>
      <c r="B118" s="24" t="s">
        <v>114</v>
      </c>
      <c r="C118" s="23">
        <v>28792</v>
      </c>
      <c r="D118" s="23">
        <v>0</v>
      </c>
      <c r="E118" s="23">
        <v>28792</v>
      </c>
      <c r="F118" s="23">
        <v>6280</v>
      </c>
      <c r="G118" s="23">
        <v>0</v>
      </c>
      <c r="H118" s="23">
        <v>6280</v>
      </c>
      <c r="I118" s="23">
        <v>6762</v>
      </c>
      <c r="J118" s="23">
        <v>0</v>
      </c>
      <c r="K118" s="23">
        <v>6762</v>
      </c>
      <c r="L118" s="23">
        <v>6127.5</v>
      </c>
      <c r="M118" s="23">
        <v>0</v>
      </c>
      <c r="N118" s="23">
        <v>6127.5</v>
      </c>
      <c r="O118" s="23">
        <v>9622.5</v>
      </c>
      <c r="P118" s="23">
        <v>0</v>
      </c>
      <c r="Q118" s="23">
        <v>9622.5</v>
      </c>
    </row>
    <row r="119" spans="1:17" ht="15.75" hidden="1" outlineLevel="1">
      <c r="A119" s="16" t="s">
        <v>89</v>
      </c>
      <c r="B119" s="24" t="s">
        <v>115</v>
      </c>
      <c r="C119" s="23">
        <v>1500</v>
      </c>
      <c r="D119" s="23">
        <v>0</v>
      </c>
      <c r="E119" s="23">
        <v>1500</v>
      </c>
      <c r="F119" s="23">
        <v>0</v>
      </c>
      <c r="G119" s="23">
        <v>0</v>
      </c>
      <c r="H119" s="23">
        <v>0</v>
      </c>
      <c r="I119" s="23">
        <v>450</v>
      </c>
      <c r="J119" s="23">
        <v>0</v>
      </c>
      <c r="K119" s="23">
        <v>450</v>
      </c>
      <c r="L119" s="23">
        <v>0</v>
      </c>
      <c r="M119" s="23">
        <v>0</v>
      </c>
      <c r="N119" s="23">
        <v>0</v>
      </c>
      <c r="O119" s="23">
        <v>1050</v>
      </c>
      <c r="P119" s="23">
        <v>0</v>
      </c>
      <c r="Q119" s="23">
        <v>1050</v>
      </c>
    </row>
    <row r="120" spans="1:17" ht="47.25" hidden="1" outlineLevel="1">
      <c r="A120" s="16" t="s">
        <v>89</v>
      </c>
      <c r="B120" s="24" t="s">
        <v>116</v>
      </c>
      <c r="C120" s="23">
        <v>450</v>
      </c>
      <c r="D120" s="23">
        <v>-450</v>
      </c>
      <c r="E120" s="23">
        <v>0</v>
      </c>
      <c r="F120" s="23">
        <v>0</v>
      </c>
      <c r="G120" s="23">
        <v>0</v>
      </c>
      <c r="H120" s="23">
        <v>0</v>
      </c>
      <c r="I120" s="23">
        <v>285</v>
      </c>
      <c r="J120" s="23">
        <v>-285</v>
      </c>
      <c r="K120" s="23">
        <v>0</v>
      </c>
      <c r="L120" s="23">
        <v>165</v>
      </c>
      <c r="M120" s="23">
        <v>-165</v>
      </c>
      <c r="N120" s="23">
        <v>0</v>
      </c>
      <c r="O120" s="23">
        <v>0</v>
      </c>
      <c r="P120" s="23">
        <v>0</v>
      </c>
      <c r="Q120" s="23">
        <v>0</v>
      </c>
    </row>
    <row r="121" spans="1:17" ht="31.5" hidden="1" outlineLevel="1">
      <c r="A121" s="16" t="s">
        <v>89</v>
      </c>
      <c r="B121" s="24" t="s">
        <v>117</v>
      </c>
      <c r="C121" s="23">
        <v>600</v>
      </c>
      <c r="D121" s="23">
        <v>-600</v>
      </c>
      <c r="E121" s="23">
        <v>0</v>
      </c>
      <c r="F121" s="23">
        <v>0</v>
      </c>
      <c r="G121" s="23">
        <v>0</v>
      </c>
      <c r="H121" s="23">
        <v>0</v>
      </c>
      <c r="I121" s="23">
        <v>180</v>
      </c>
      <c r="J121" s="23">
        <v>-180</v>
      </c>
      <c r="K121" s="23">
        <v>0</v>
      </c>
      <c r="L121" s="23">
        <v>420</v>
      </c>
      <c r="M121" s="23">
        <v>-420</v>
      </c>
      <c r="N121" s="23">
        <v>0</v>
      </c>
      <c r="O121" s="23">
        <v>0</v>
      </c>
      <c r="P121" s="23">
        <v>0</v>
      </c>
      <c r="Q121" s="23">
        <v>0</v>
      </c>
    </row>
    <row r="122" spans="1:17" ht="15.75" hidden="1" outlineLevel="1">
      <c r="A122" s="16" t="s">
        <v>89</v>
      </c>
      <c r="B122" s="24" t="s">
        <v>118</v>
      </c>
      <c r="C122" s="23">
        <v>1790</v>
      </c>
      <c r="D122" s="23">
        <v>-1790</v>
      </c>
      <c r="E122" s="23">
        <v>0</v>
      </c>
      <c r="F122" s="23">
        <v>0</v>
      </c>
      <c r="G122" s="23">
        <v>0</v>
      </c>
      <c r="H122" s="23">
        <v>0</v>
      </c>
      <c r="I122" s="23">
        <v>537</v>
      </c>
      <c r="J122" s="23">
        <v>-537</v>
      </c>
      <c r="K122" s="23">
        <v>0</v>
      </c>
      <c r="L122" s="23">
        <v>582</v>
      </c>
      <c r="M122" s="23">
        <v>-582</v>
      </c>
      <c r="N122" s="23">
        <v>0</v>
      </c>
      <c r="O122" s="23">
        <v>671</v>
      </c>
      <c r="P122" s="23">
        <v>-671</v>
      </c>
      <c r="Q122" s="23">
        <v>0</v>
      </c>
    </row>
    <row r="123" spans="1:17" ht="31.5" hidden="1" outlineLevel="1">
      <c r="A123" s="16" t="s">
        <v>89</v>
      </c>
      <c r="B123" s="24" t="s">
        <v>119</v>
      </c>
      <c r="C123" s="23">
        <v>2596.2</v>
      </c>
      <c r="D123" s="23">
        <v>0</v>
      </c>
      <c r="E123" s="23">
        <v>2596.2</v>
      </c>
      <c r="F123" s="23">
        <v>2596.2</v>
      </c>
      <c r="G123" s="23">
        <v>0</v>
      </c>
      <c r="H123" s="23">
        <v>2596.2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</row>
    <row r="124" spans="1:17" ht="15.75" hidden="1" outlineLevel="1">
      <c r="A124" s="16" t="s">
        <v>89</v>
      </c>
      <c r="B124" s="24" t="s">
        <v>120</v>
      </c>
      <c r="C124" s="23">
        <v>0.02</v>
      </c>
      <c r="D124" s="23">
        <v>-0.02</v>
      </c>
      <c r="E124" s="23">
        <v>0</v>
      </c>
      <c r="F124" s="23">
        <v>0.02</v>
      </c>
      <c r="G124" s="23">
        <v>-0.02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</row>
    <row r="125" spans="1:17" ht="31.5" hidden="1" outlineLevel="1">
      <c r="A125" s="16" t="s">
        <v>89</v>
      </c>
      <c r="B125" s="24" t="s">
        <v>121</v>
      </c>
      <c r="C125" s="23">
        <v>9.64</v>
      </c>
      <c r="D125" s="23">
        <v>-9.64</v>
      </c>
      <c r="E125" s="23">
        <v>0</v>
      </c>
      <c r="F125" s="23">
        <v>9.64</v>
      </c>
      <c r="G125" s="23">
        <v>-9.64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</row>
    <row r="126" spans="1:17" ht="31.5" hidden="1" outlineLevel="1">
      <c r="A126" s="16" t="s">
        <v>89</v>
      </c>
      <c r="B126" s="24" t="s">
        <v>122</v>
      </c>
      <c r="C126" s="23">
        <v>0.16</v>
      </c>
      <c r="D126" s="23">
        <v>-0.16</v>
      </c>
      <c r="E126" s="23">
        <v>0</v>
      </c>
      <c r="F126" s="23">
        <v>0.16</v>
      </c>
      <c r="G126" s="23">
        <v>-0.16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</row>
    <row r="127" spans="1:17" ht="31.5" hidden="1" outlineLevel="1">
      <c r="A127" s="16" t="s">
        <v>89</v>
      </c>
      <c r="B127" s="24" t="s">
        <v>80</v>
      </c>
      <c r="C127" s="23">
        <v>0</v>
      </c>
      <c r="D127" s="23">
        <v>4884</v>
      </c>
      <c r="E127" s="23">
        <v>4884</v>
      </c>
      <c r="F127" s="23">
        <v>0</v>
      </c>
      <c r="G127" s="23">
        <v>0</v>
      </c>
      <c r="H127" s="23">
        <v>0</v>
      </c>
      <c r="I127" s="23">
        <v>0</v>
      </c>
      <c r="J127" s="23">
        <v>1348</v>
      </c>
      <c r="K127" s="23">
        <v>1348</v>
      </c>
      <c r="L127" s="23">
        <v>0</v>
      </c>
      <c r="M127" s="23">
        <v>1275</v>
      </c>
      <c r="N127" s="23">
        <v>1275</v>
      </c>
      <c r="O127" s="23">
        <v>0</v>
      </c>
      <c r="P127" s="23">
        <v>2261</v>
      </c>
      <c r="Q127" s="23">
        <v>2261</v>
      </c>
    </row>
    <row r="128" spans="1:17" ht="15.75" hidden="1" outlineLevel="1">
      <c r="A128" s="16" t="s">
        <v>89</v>
      </c>
      <c r="B128" s="24" t="s">
        <v>111</v>
      </c>
      <c r="C128" s="23">
        <v>0</v>
      </c>
      <c r="D128" s="23">
        <v>0.02</v>
      </c>
      <c r="E128" s="23">
        <v>0.02</v>
      </c>
      <c r="F128" s="23">
        <v>0</v>
      </c>
      <c r="G128" s="23">
        <v>0.02</v>
      </c>
      <c r="H128" s="23">
        <v>0.02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</row>
    <row r="129" spans="1:17" ht="31.5" hidden="1" outlineLevel="1">
      <c r="A129" s="16" t="s">
        <v>89</v>
      </c>
      <c r="B129" s="24" t="s">
        <v>123</v>
      </c>
      <c r="C129" s="23">
        <v>0</v>
      </c>
      <c r="D129" s="23">
        <v>93.6</v>
      </c>
      <c r="E129" s="23">
        <v>93.6</v>
      </c>
      <c r="F129" s="23">
        <v>0</v>
      </c>
      <c r="G129" s="23">
        <v>93.6</v>
      </c>
      <c r="H129" s="23">
        <v>93.6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0</v>
      </c>
    </row>
    <row r="130" spans="1:17" ht="31.5" hidden="1" outlineLevel="1">
      <c r="A130" s="16" t="s">
        <v>89</v>
      </c>
      <c r="B130" s="24" t="s">
        <v>84</v>
      </c>
      <c r="C130" s="23">
        <v>0</v>
      </c>
      <c r="D130" s="23">
        <v>2100</v>
      </c>
      <c r="E130" s="23">
        <v>2100</v>
      </c>
      <c r="F130" s="23">
        <v>0</v>
      </c>
      <c r="G130" s="23">
        <v>0</v>
      </c>
      <c r="H130" s="23">
        <v>0</v>
      </c>
      <c r="I130" s="23">
        <v>0</v>
      </c>
      <c r="J130" s="23">
        <v>630</v>
      </c>
      <c r="K130" s="23">
        <v>630</v>
      </c>
      <c r="L130" s="23">
        <v>0</v>
      </c>
      <c r="M130" s="23">
        <v>470</v>
      </c>
      <c r="N130" s="23">
        <v>470</v>
      </c>
      <c r="O130" s="23">
        <v>0</v>
      </c>
      <c r="P130" s="23">
        <v>1000</v>
      </c>
      <c r="Q130" s="23">
        <v>1000</v>
      </c>
    </row>
    <row r="131" spans="1:17" ht="47.25" hidden="1" outlineLevel="1">
      <c r="A131" s="16" t="s">
        <v>89</v>
      </c>
      <c r="B131" s="24" t="s">
        <v>116</v>
      </c>
      <c r="C131" s="23">
        <v>0</v>
      </c>
      <c r="D131" s="23">
        <v>450</v>
      </c>
      <c r="E131" s="23">
        <v>450</v>
      </c>
      <c r="F131" s="23">
        <v>0</v>
      </c>
      <c r="G131" s="23">
        <v>0</v>
      </c>
      <c r="H131" s="23">
        <v>0</v>
      </c>
      <c r="I131" s="23">
        <v>0</v>
      </c>
      <c r="J131" s="23">
        <v>285</v>
      </c>
      <c r="K131" s="23">
        <v>285</v>
      </c>
      <c r="L131" s="23">
        <v>0</v>
      </c>
      <c r="M131" s="23">
        <v>165</v>
      </c>
      <c r="N131" s="23">
        <v>165</v>
      </c>
      <c r="O131" s="23">
        <v>0</v>
      </c>
      <c r="P131" s="23">
        <v>0</v>
      </c>
      <c r="Q131" s="23">
        <v>0</v>
      </c>
    </row>
    <row r="132" spans="1:17" ht="31.5" hidden="1" outlineLevel="1">
      <c r="A132" s="16" t="s">
        <v>89</v>
      </c>
      <c r="B132" s="24" t="s">
        <v>117</v>
      </c>
      <c r="C132" s="23">
        <v>0</v>
      </c>
      <c r="D132" s="23">
        <v>600</v>
      </c>
      <c r="E132" s="23">
        <v>600</v>
      </c>
      <c r="F132" s="23">
        <v>0</v>
      </c>
      <c r="G132" s="23">
        <v>0</v>
      </c>
      <c r="H132" s="23">
        <v>0</v>
      </c>
      <c r="I132" s="23">
        <v>0</v>
      </c>
      <c r="J132" s="23">
        <v>180</v>
      </c>
      <c r="K132" s="23">
        <v>180</v>
      </c>
      <c r="L132" s="23">
        <v>0</v>
      </c>
      <c r="M132" s="23">
        <v>420</v>
      </c>
      <c r="N132" s="23">
        <v>420</v>
      </c>
      <c r="O132" s="23">
        <v>0</v>
      </c>
      <c r="P132" s="23">
        <v>0</v>
      </c>
      <c r="Q132" s="23">
        <v>0</v>
      </c>
    </row>
    <row r="133" spans="1:17" ht="15.75" hidden="1" outlineLevel="1">
      <c r="A133" s="16" t="s">
        <v>89</v>
      </c>
      <c r="B133" s="24" t="s">
        <v>118</v>
      </c>
      <c r="C133" s="23">
        <v>0</v>
      </c>
      <c r="D133" s="23">
        <v>1790</v>
      </c>
      <c r="E133" s="23">
        <v>1790</v>
      </c>
      <c r="F133" s="23">
        <v>0</v>
      </c>
      <c r="G133" s="23">
        <v>0</v>
      </c>
      <c r="H133" s="23">
        <v>0</v>
      </c>
      <c r="I133" s="23">
        <v>0</v>
      </c>
      <c r="J133" s="23">
        <v>537</v>
      </c>
      <c r="K133" s="23">
        <v>537</v>
      </c>
      <c r="L133" s="23">
        <v>0</v>
      </c>
      <c r="M133" s="23">
        <v>582</v>
      </c>
      <c r="N133" s="23">
        <v>582</v>
      </c>
      <c r="O133" s="23">
        <v>0</v>
      </c>
      <c r="P133" s="23">
        <v>671</v>
      </c>
      <c r="Q133" s="23">
        <v>671</v>
      </c>
    </row>
    <row r="134" spans="1:17" ht="15.75" collapsed="1">
      <c r="A134" s="18" t="s">
        <v>89</v>
      </c>
      <c r="B134" s="19" t="s">
        <v>124</v>
      </c>
      <c r="C134" s="20">
        <v>23258</v>
      </c>
      <c r="D134" s="20">
        <v>-19493</v>
      </c>
      <c r="E134" s="20">
        <v>3765</v>
      </c>
      <c r="F134" s="20">
        <v>6766</v>
      </c>
      <c r="G134" s="20">
        <v>-3001</v>
      </c>
      <c r="H134" s="20">
        <v>3765</v>
      </c>
      <c r="I134" s="20">
        <v>6944</v>
      </c>
      <c r="J134" s="20">
        <v>-6944</v>
      </c>
      <c r="K134" s="20">
        <v>0</v>
      </c>
      <c r="L134" s="20">
        <v>4670</v>
      </c>
      <c r="M134" s="20">
        <v>-4670</v>
      </c>
      <c r="N134" s="20">
        <v>0</v>
      </c>
      <c r="O134" s="20">
        <v>4878</v>
      </c>
      <c r="P134" s="20">
        <v>-4878</v>
      </c>
      <c r="Q134" s="20">
        <v>0</v>
      </c>
    </row>
    <row r="135" spans="1:17" ht="31.5">
      <c r="A135" s="16" t="s">
        <v>89</v>
      </c>
      <c r="B135" s="24" t="s">
        <v>125</v>
      </c>
      <c r="C135" s="23">
        <v>768</v>
      </c>
      <c r="D135" s="23">
        <v>-538</v>
      </c>
      <c r="E135" s="23">
        <v>230</v>
      </c>
      <c r="F135" s="23">
        <v>346</v>
      </c>
      <c r="G135" s="23">
        <v>-116</v>
      </c>
      <c r="H135" s="23">
        <v>230</v>
      </c>
      <c r="I135" s="23">
        <v>115</v>
      </c>
      <c r="J135" s="23">
        <v>-115</v>
      </c>
      <c r="K135" s="23">
        <v>0</v>
      </c>
      <c r="L135" s="23">
        <v>77</v>
      </c>
      <c r="M135" s="23">
        <v>-77</v>
      </c>
      <c r="N135" s="23">
        <v>0</v>
      </c>
      <c r="O135" s="23">
        <v>230</v>
      </c>
      <c r="P135" s="23">
        <v>-230</v>
      </c>
      <c r="Q135" s="23">
        <v>0</v>
      </c>
    </row>
    <row r="136" spans="1:17" ht="47.25">
      <c r="A136" s="16" t="s">
        <v>89</v>
      </c>
      <c r="B136" s="24" t="s">
        <v>126</v>
      </c>
      <c r="C136" s="23">
        <v>7397</v>
      </c>
      <c r="D136" s="23">
        <v>-6260</v>
      </c>
      <c r="E136" s="23">
        <v>1137</v>
      </c>
      <c r="F136" s="23">
        <v>2003</v>
      </c>
      <c r="G136" s="23">
        <v>-866</v>
      </c>
      <c r="H136" s="23">
        <v>1137</v>
      </c>
      <c r="I136" s="23">
        <v>2147</v>
      </c>
      <c r="J136" s="23">
        <v>-2147</v>
      </c>
      <c r="K136" s="23">
        <v>0</v>
      </c>
      <c r="L136" s="23">
        <v>1614</v>
      </c>
      <c r="M136" s="23">
        <v>-1614</v>
      </c>
      <c r="N136" s="23">
        <v>0</v>
      </c>
      <c r="O136" s="23">
        <v>1633</v>
      </c>
      <c r="P136" s="23">
        <v>-1633</v>
      </c>
      <c r="Q136" s="23">
        <v>0</v>
      </c>
    </row>
    <row r="137" spans="1:17" ht="31.5">
      <c r="A137" s="16" t="s">
        <v>89</v>
      </c>
      <c r="B137" s="24" t="s">
        <v>127</v>
      </c>
      <c r="C137" s="23">
        <v>14234</v>
      </c>
      <c r="D137" s="23">
        <v>-12244</v>
      </c>
      <c r="E137" s="23">
        <v>1990</v>
      </c>
      <c r="F137" s="23">
        <v>3805</v>
      </c>
      <c r="G137" s="23">
        <v>-1815</v>
      </c>
      <c r="H137" s="23">
        <v>1990</v>
      </c>
      <c r="I137" s="23">
        <v>4435</v>
      </c>
      <c r="J137" s="23">
        <v>-4435</v>
      </c>
      <c r="K137" s="23">
        <v>0</v>
      </c>
      <c r="L137" s="23">
        <v>2979</v>
      </c>
      <c r="M137" s="23">
        <v>-2979</v>
      </c>
      <c r="N137" s="23">
        <v>0</v>
      </c>
      <c r="O137" s="23">
        <v>3015</v>
      </c>
      <c r="P137" s="23">
        <v>-3015</v>
      </c>
      <c r="Q137" s="23">
        <v>0</v>
      </c>
    </row>
    <row r="138" spans="1:17" ht="47.25">
      <c r="A138" s="16" t="s">
        <v>89</v>
      </c>
      <c r="B138" s="24" t="s">
        <v>128</v>
      </c>
      <c r="C138" s="23">
        <v>859</v>
      </c>
      <c r="D138" s="23">
        <v>-451</v>
      </c>
      <c r="E138" s="23">
        <v>408</v>
      </c>
      <c r="F138" s="23">
        <v>612</v>
      </c>
      <c r="G138" s="23">
        <v>-204</v>
      </c>
      <c r="H138" s="23">
        <v>408</v>
      </c>
      <c r="I138" s="23">
        <v>247</v>
      </c>
      <c r="J138" s="23">
        <v>-247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</row>
    <row r="139" spans="1:17" ht="31.5">
      <c r="A139" s="18" t="s">
        <v>129</v>
      </c>
      <c r="B139" s="19" t="s">
        <v>59</v>
      </c>
      <c r="C139" s="20">
        <v>17184.7</v>
      </c>
      <c r="D139" s="20">
        <v>2887.36</v>
      </c>
      <c r="E139" s="20">
        <v>20072.06</v>
      </c>
      <c r="F139" s="20">
        <v>2870</v>
      </c>
      <c r="G139" s="20">
        <v>1449</v>
      </c>
      <c r="H139" s="20">
        <v>4319</v>
      </c>
      <c r="I139" s="20">
        <v>5576</v>
      </c>
      <c r="J139" s="20">
        <v>1388.36</v>
      </c>
      <c r="K139" s="20">
        <v>6964.36</v>
      </c>
      <c r="L139" s="20">
        <v>4332</v>
      </c>
      <c r="M139" s="20">
        <v>50</v>
      </c>
      <c r="N139" s="20">
        <v>4382</v>
      </c>
      <c r="O139" s="20">
        <v>4406.7</v>
      </c>
      <c r="P139" s="20">
        <v>0</v>
      </c>
      <c r="Q139" s="20">
        <v>4406.7</v>
      </c>
    </row>
    <row r="140" spans="1:17" ht="15.75">
      <c r="A140" s="16" t="s">
        <v>129</v>
      </c>
      <c r="B140" s="24" t="s">
        <v>130</v>
      </c>
      <c r="C140" s="23">
        <v>10604.7</v>
      </c>
      <c r="D140" s="23">
        <v>0</v>
      </c>
      <c r="E140" s="23">
        <v>10604.7</v>
      </c>
      <c r="F140" s="23">
        <v>2870</v>
      </c>
      <c r="G140" s="23">
        <v>0</v>
      </c>
      <c r="H140" s="23">
        <v>2870</v>
      </c>
      <c r="I140" s="23">
        <v>3075</v>
      </c>
      <c r="J140" s="23">
        <v>0</v>
      </c>
      <c r="K140" s="23">
        <v>3075</v>
      </c>
      <c r="L140" s="23">
        <v>2311</v>
      </c>
      <c r="M140" s="23">
        <v>0</v>
      </c>
      <c r="N140" s="23">
        <v>2311</v>
      </c>
      <c r="O140" s="23">
        <v>2348.7</v>
      </c>
      <c r="P140" s="23">
        <v>0</v>
      </c>
      <c r="Q140" s="23">
        <v>2348.7</v>
      </c>
    </row>
    <row r="141" spans="1:17" ht="15.75">
      <c r="A141" s="16" t="s">
        <v>129</v>
      </c>
      <c r="B141" s="24" t="s">
        <v>131</v>
      </c>
      <c r="C141" s="23">
        <v>780</v>
      </c>
      <c r="D141" s="23">
        <v>0</v>
      </c>
      <c r="E141" s="23">
        <v>780</v>
      </c>
      <c r="F141" s="23">
        <v>0</v>
      </c>
      <c r="G141" s="23">
        <v>0</v>
      </c>
      <c r="H141" s="23">
        <v>0</v>
      </c>
      <c r="I141" s="23">
        <v>296</v>
      </c>
      <c r="J141" s="23">
        <v>0</v>
      </c>
      <c r="K141" s="23">
        <v>296</v>
      </c>
      <c r="L141" s="23">
        <v>239</v>
      </c>
      <c r="M141" s="23">
        <v>0</v>
      </c>
      <c r="N141" s="23">
        <v>239</v>
      </c>
      <c r="O141" s="23">
        <v>245</v>
      </c>
      <c r="P141" s="23">
        <v>0</v>
      </c>
      <c r="Q141" s="23">
        <v>245</v>
      </c>
    </row>
    <row r="142" spans="1:17" ht="31.5">
      <c r="A142" s="16" t="s">
        <v>129</v>
      </c>
      <c r="B142" s="24" t="s">
        <v>132</v>
      </c>
      <c r="C142" s="23">
        <v>5000</v>
      </c>
      <c r="D142" s="23">
        <v>0</v>
      </c>
      <c r="E142" s="23">
        <v>5000</v>
      </c>
      <c r="F142" s="23">
        <v>0</v>
      </c>
      <c r="G142" s="23">
        <v>0</v>
      </c>
      <c r="H142" s="23">
        <v>0</v>
      </c>
      <c r="I142" s="23">
        <v>1901</v>
      </c>
      <c r="J142" s="23">
        <v>0</v>
      </c>
      <c r="K142" s="23">
        <v>1901</v>
      </c>
      <c r="L142" s="23">
        <v>1536</v>
      </c>
      <c r="M142" s="23">
        <v>0</v>
      </c>
      <c r="N142" s="23">
        <v>1536</v>
      </c>
      <c r="O142" s="23">
        <v>1563</v>
      </c>
      <c r="P142" s="23">
        <v>0</v>
      </c>
      <c r="Q142" s="23">
        <v>1563</v>
      </c>
    </row>
    <row r="143" spans="1:17" ht="31.5">
      <c r="A143" s="16" t="s">
        <v>129</v>
      </c>
      <c r="B143" s="24" t="s">
        <v>133</v>
      </c>
      <c r="C143" s="23">
        <v>800</v>
      </c>
      <c r="D143" s="23">
        <v>0</v>
      </c>
      <c r="E143" s="23">
        <v>800</v>
      </c>
      <c r="F143" s="23">
        <v>0</v>
      </c>
      <c r="G143" s="23">
        <v>0</v>
      </c>
      <c r="H143" s="23">
        <v>0</v>
      </c>
      <c r="I143" s="23">
        <v>304</v>
      </c>
      <c r="J143" s="23">
        <v>0</v>
      </c>
      <c r="K143" s="23">
        <v>304</v>
      </c>
      <c r="L143" s="23">
        <v>246</v>
      </c>
      <c r="M143" s="23">
        <v>0</v>
      </c>
      <c r="N143" s="23">
        <v>246</v>
      </c>
      <c r="O143" s="23">
        <v>250</v>
      </c>
      <c r="P143" s="23">
        <v>0</v>
      </c>
      <c r="Q143" s="23">
        <v>250</v>
      </c>
    </row>
    <row r="144" spans="1:17" ht="15.75">
      <c r="A144" s="16" t="s">
        <v>129</v>
      </c>
      <c r="B144" s="24" t="s">
        <v>134</v>
      </c>
      <c r="C144" s="23">
        <v>0</v>
      </c>
      <c r="D144" s="23">
        <v>2887.36</v>
      </c>
      <c r="E144" s="23">
        <v>2887.36</v>
      </c>
      <c r="F144" s="23">
        <v>0</v>
      </c>
      <c r="G144" s="23">
        <v>1449</v>
      </c>
      <c r="H144" s="23">
        <v>1449</v>
      </c>
      <c r="I144" s="23">
        <v>0</v>
      </c>
      <c r="J144" s="23">
        <v>1388.36</v>
      </c>
      <c r="K144" s="23">
        <v>1388.36</v>
      </c>
      <c r="L144" s="23">
        <v>0</v>
      </c>
      <c r="M144" s="23">
        <v>50</v>
      </c>
      <c r="N144" s="23">
        <v>50</v>
      </c>
      <c r="O144" s="23">
        <v>0</v>
      </c>
      <c r="P144" s="23">
        <v>0</v>
      </c>
      <c r="Q144" s="23">
        <v>0</v>
      </c>
    </row>
    <row r="145" spans="1:17" ht="15.75">
      <c r="A145" s="18" t="s">
        <v>135</v>
      </c>
      <c r="B145" s="19" t="s">
        <v>136</v>
      </c>
      <c r="C145" s="20">
        <v>6635</v>
      </c>
      <c r="D145" s="20">
        <v>0</v>
      </c>
      <c r="E145" s="20">
        <v>6635</v>
      </c>
      <c r="F145" s="20">
        <v>1796.8</v>
      </c>
      <c r="G145" s="20">
        <v>0</v>
      </c>
      <c r="H145" s="20">
        <v>1796.8</v>
      </c>
      <c r="I145" s="20">
        <v>1925.5</v>
      </c>
      <c r="J145" s="20">
        <v>0</v>
      </c>
      <c r="K145" s="20">
        <v>1925.5</v>
      </c>
      <c r="L145" s="20">
        <v>1459.7</v>
      </c>
      <c r="M145" s="20">
        <v>0</v>
      </c>
      <c r="N145" s="20">
        <v>1459.7</v>
      </c>
      <c r="O145" s="20">
        <v>1453</v>
      </c>
      <c r="P145" s="20">
        <v>0</v>
      </c>
      <c r="Q145" s="20">
        <v>1453</v>
      </c>
    </row>
    <row r="146" spans="1:17" ht="15.75">
      <c r="A146" s="18" t="s">
        <v>137</v>
      </c>
      <c r="B146" s="19" t="s">
        <v>138</v>
      </c>
      <c r="C146" s="20">
        <v>6635</v>
      </c>
      <c r="D146" s="20">
        <v>0</v>
      </c>
      <c r="E146" s="20">
        <v>6635</v>
      </c>
      <c r="F146" s="20">
        <v>1796.8</v>
      </c>
      <c r="G146" s="20">
        <v>0</v>
      </c>
      <c r="H146" s="20">
        <v>1796.8</v>
      </c>
      <c r="I146" s="20">
        <v>1925.5</v>
      </c>
      <c r="J146" s="20">
        <v>0</v>
      </c>
      <c r="K146" s="20">
        <v>1925.5</v>
      </c>
      <c r="L146" s="20">
        <v>1459.7</v>
      </c>
      <c r="M146" s="20">
        <v>0</v>
      </c>
      <c r="N146" s="20">
        <v>1459.7</v>
      </c>
      <c r="O146" s="20">
        <v>1453</v>
      </c>
      <c r="P146" s="20">
        <v>0</v>
      </c>
      <c r="Q146" s="20">
        <v>1453</v>
      </c>
    </row>
    <row r="147" spans="1:17" ht="15.75">
      <c r="A147" s="16" t="s">
        <v>137</v>
      </c>
      <c r="B147" s="24" t="s">
        <v>130</v>
      </c>
      <c r="C147" s="23">
        <v>5202</v>
      </c>
      <c r="D147" s="23">
        <v>0</v>
      </c>
      <c r="E147" s="23">
        <v>5202</v>
      </c>
      <c r="F147" s="23">
        <v>1408.8</v>
      </c>
      <c r="G147" s="23">
        <v>0</v>
      </c>
      <c r="H147" s="23">
        <v>1408.8</v>
      </c>
      <c r="I147" s="23">
        <v>1509.5</v>
      </c>
      <c r="J147" s="23">
        <v>0</v>
      </c>
      <c r="K147" s="23">
        <v>1509.5</v>
      </c>
      <c r="L147" s="23">
        <v>1148.7</v>
      </c>
      <c r="M147" s="23">
        <v>0</v>
      </c>
      <c r="N147" s="23">
        <v>1148.7</v>
      </c>
      <c r="O147" s="23">
        <v>1135</v>
      </c>
      <c r="P147" s="23">
        <v>0</v>
      </c>
      <c r="Q147" s="23">
        <v>1135</v>
      </c>
    </row>
    <row r="148" spans="1:17" ht="31.5">
      <c r="A148" s="16" t="s">
        <v>137</v>
      </c>
      <c r="B148" s="24" t="s">
        <v>139</v>
      </c>
      <c r="C148" s="23">
        <v>1433</v>
      </c>
      <c r="D148" s="23">
        <v>0</v>
      </c>
      <c r="E148" s="23">
        <v>1433</v>
      </c>
      <c r="F148" s="23">
        <v>388</v>
      </c>
      <c r="G148" s="23">
        <v>0</v>
      </c>
      <c r="H148" s="23">
        <v>388</v>
      </c>
      <c r="I148" s="23">
        <v>416</v>
      </c>
      <c r="J148" s="23">
        <v>0</v>
      </c>
      <c r="K148" s="23">
        <v>416</v>
      </c>
      <c r="L148" s="23">
        <v>311</v>
      </c>
      <c r="M148" s="23">
        <v>0</v>
      </c>
      <c r="N148" s="23">
        <v>311</v>
      </c>
      <c r="O148" s="23">
        <v>318</v>
      </c>
      <c r="P148" s="23">
        <v>0</v>
      </c>
      <c r="Q148" s="23">
        <v>318</v>
      </c>
    </row>
    <row r="149" spans="1:17" ht="15.75">
      <c r="A149" s="18" t="s">
        <v>140</v>
      </c>
      <c r="B149" s="19" t="s">
        <v>141</v>
      </c>
      <c r="C149" s="20">
        <v>1054951.7</v>
      </c>
      <c r="D149" s="20">
        <v>10652.94</v>
      </c>
      <c r="E149" s="20">
        <v>1065604.64</v>
      </c>
      <c r="F149" s="20">
        <v>284106</v>
      </c>
      <c r="G149" s="20">
        <v>7471.25</v>
      </c>
      <c r="H149" s="20">
        <v>291577.25</v>
      </c>
      <c r="I149" s="20">
        <v>322666.4</v>
      </c>
      <c r="J149" s="20">
        <v>523.55</v>
      </c>
      <c r="K149" s="20">
        <v>323189.95</v>
      </c>
      <c r="L149" s="20">
        <v>208871.5</v>
      </c>
      <c r="M149" s="20">
        <v>129.8</v>
      </c>
      <c r="N149" s="20">
        <v>209001.3</v>
      </c>
      <c r="O149" s="20">
        <v>239307.8</v>
      </c>
      <c r="P149" s="20">
        <v>2528.34</v>
      </c>
      <c r="Q149" s="20">
        <v>241836.14</v>
      </c>
    </row>
    <row r="150" spans="1:17" ht="31.5">
      <c r="A150" s="18" t="s">
        <v>142</v>
      </c>
      <c r="B150" s="19" t="s">
        <v>143</v>
      </c>
      <c r="C150" s="20">
        <v>384227.4</v>
      </c>
      <c r="D150" s="20">
        <v>4032</v>
      </c>
      <c r="E150" s="20">
        <v>388259.4</v>
      </c>
      <c r="F150" s="20">
        <v>105047.5</v>
      </c>
      <c r="G150" s="20">
        <v>3844.1</v>
      </c>
      <c r="H150" s="20">
        <v>108891.6</v>
      </c>
      <c r="I150" s="20">
        <v>110425</v>
      </c>
      <c r="J150" s="20">
        <v>37.9</v>
      </c>
      <c r="K150" s="20">
        <v>110462.9</v>
      </c>
      <c r="L150" s="20">
        <v>80841</v>
      </c>
      <c r="M150" s="20">
        <v>25</v>
      </c>
      <c r="N150" s="20">
        <v>80866</v>
      </c>
      <c r="O150" s="20">
        <v>87913.9</v>
      </c>
      <c r="P150" s="20">
        <v>125</v>
      </c>
      <c r="Q150" s="20">
        <v>88038.9</v>
      </c>
    </row>
    <row r="151" spans="1:17" ht="15.75">
      <c r="A151" s="16" t="s">
        <v>142</v>
      </c>
      <c r="B151" s="24" t="s">
        <v>144</v>
      </c>
      <c r="C151" s="23">
        <v>379636.4</v>
      </c>
      <c r="D151" s="23">
        <v>4032</v>
      </c>
      <c r="E151" s="23">
        <v>383668.4</v>
      </c>
      <c r="F151" s="23">
        <v>103825.5</v>
      </c>
      <c r="G151" s="23">
        <v>3844.1</v>
      </c>
      <c r="H151" s="23">
        <v>107669.6</v>
      </c>
      <c r="I151" s="23">
        <v>109134</v>
      </c>
      <c r="J151" s="23">
        <v>37.9</v>
      </c>
      <c r="K151" s="23">
        <v>109171.9</v>
      </c>
      <c r="L151" s="23">
        <v>79826</v>
      </c>
      <c r="M151" s="23">
        <v>25</v>
      </c>
      <c r="N151" s="23">
        <v>79851</v>
      </c>
      <c r="O151" s="23">
        <v>86850.9</v>
      </c>
      <c r="P151" s="23">
        <v>125</v>
      </c>
      <c r="Q151" s="23">
        <v>86975.9</v>
      </c>
    </row>
    <row r="152" spans="1:17" ht="31.5">
      <c r="A152" s="16" t="s">
        <v>142</v>
      </c>
      <c r="B152" s="24" t="s">
        <v>145</v>
      </c>
      <c r="C152" s="23">
        <v>1000</v>
      </c>
      <c r="D152" s="23">
        <v>0</v>
      </c>
      <c r="E152" s="23">
        <v>1000</v>
      </c>
      <c r="F152" s="23">
        <v>250</v>
      </c>
      <c r="G152" s="23">
        <v>0</v>
      </c>
      <c r="H152" s="23">
        <v>250</v>
      </c>
      <c r="I152" s="23">
        <v>250</v>
      </c>
      <c r="J152" s="23">
        <v>0</v>
      </c>
      <c r="K152" s="23">
        <v>250</v>
      </c>
      <c r="L152" s="23">
        <v>250</v>
      </c>
      <c r="M152" s="23">
        <v>0</v>
      </c>
      <c r="N152" s="23">
        <v>250</v>
      </c>
      <c r="O152" s="23">
        <v>250</v>
      </c>
      <c r="P152" s="23">
        <v>0</v>
      </c>
      <c r="Q152" s="23">
        <v>250</v>
      </c>
    </row>
    <row r="153" spans="1:17" ht="31.5">
      <c r="A153" s="16" t="s">
        <v>142</v>
      </c>
      <c r="B153" s="24" t="s">
        <v>146</v>
      </c>
      <c r="C153" s="23">
        <v>200</v>
      </c>
      <c r="D153" s="23">
        <v>0</v>
      </c>
      <c r="E153" s="23">
        <v>200</v>
      </c>
      <c r="F153" s="23">
        <v>54</v>
      </c>
      <c r="G153" s="23">
        <v>0</v>
      </c>
      <c r="H153" s="23">
        <v>54</v>
      </c>
      <c r="I153" s="23">
        <v>58</v>
      </c>
      <c r="J153" s="23">
        <v>0</v>
      </c>
      <c r="K153" s="23">
        <v>58</v>
      </c>
      <c r="L153" s="23">
        <v>43</v>
      </c>
      <c r="M153" s="23">
        <v>0</v>
      </c>
      <c r="N153" s="23">
        <v>43</v>
      </c>
      <c r="O153" s="23">
        <v>45</v>
      </c>
      <c r="P153" s="23">
        <v>0</v>
      </c>
      <c r="Q153" s="23">
        <v>45</v>
      </c>
    </row>
    <row r="154" spans="1:17" ht="31.5">
      <c r="A154" s="16" t="s">
        <v>142</v>
      </c>
      <c r="B154" s="24" t="s">
        <v>147</v>
      </c>
      <c r="C154" s="23">
        <v>3391</v>
      </c>
      <c r="D154" s="23">
        <v>0</v>
      </c>
      <c r="E154" s="23">
        <v>3391</v>
      </c>
      <c r="F154" s="23">
        <v>918</v>
      </c>
      <c r="G154" s="23">
        <v>0</v>
      </c>
      <c r="H154" s="23">
        <v>918</v>
      </c>
      <c r="I154" s="23">
        <v>983</v>
      </c>
      <c r="J154" s="23">
        <v>0</v>
      </c>
      <c r="K154" s="23">
        <v>983</v>
      </c>
      <c r="L154" s="23">
        <v>722</v>
      </c>
      <c r="M154" s="23">
        <v>0</v>
      </c>
      <c r="N154" s="23">
        <v>722</v>
      </c>
      <c r="O154" s="23">
        <v>768</v>
      </c>
      <c r="P154" s="23">
        <v>0</v>
      </c>
      <c r="Q154" s="23">
        <v>768</v>
      </c>
    </row>
    <row r="155" spans="1:17" ht="15.75">
      <c r="A155" s="18" t="s">
        <v>142</v>
      </c>
      <c r="B155" s="19" t="s">
        <v>267</v>
      </c>
      <c r="C155" s="20">
        <v>1200</v>
      </c>
      <c r="D155" s="20">
        <v>0</v>
      </c>
      <c r="E155" s="20">
        <v>1200</v>
      </c>
      <c r="F155" s="20">
        <v>0</v>
      </c>
      <c r="G155" s="20">
        <v>0</v>
      </c>
      <c r="H155" s="20">
        <v>0</v>
      </c>
      <c r="I155" s="20">
        <v>360</v>
      </c>
      <c r="J155" s="20">
        <v>0</v>
      </c>
      <c r="K155" s="20">
        <v>360</v>
      </c>
      <c r="L155" s="20">
        <v>0</v>
      </c>
      <c r="M155" s="20">
        <v>0</v>
      </c>
      <c r="N155" s="20">
        <v>0</v>
      </c>
      <c r="O155" s="20">
        <v>840</v>
      </c>
      <c r="P155" s="20">
        <v>0</v>
      </c>
      <c r="Q155" s="20">
        <v>840</v>
      </c>
    </row>
    <row r="156" spans="1:17" ht="15.75">
      <c r="A156" s="18" t="s">
        <v>148</v>
      </c>
      <c r="B156" s="19" t="s">
        <v>149</v>
      </c>
      <c r="C156" s="20">
        <v>4562.3</v>
      </c>
      <c r="D156" s="20">
        <v>-2849</v>
      </c>
      <c r="E156" s="20">
        <v>1713.3</v>
      </c>
      <c r="F156" s="20">
        <v>1235.5</v>
      </c>
      <c r="G156" s="20">
        <v>-2.9</v>
      </c>
      <c r="H156" s="20">
        <v>1232.6</v>
      </c>
      <c r="I156" s="20">
        <v>1324</v>
      </c>
      <c r="J156" s="20">
        <v>-841.3</v>
      </c>
      <c r="K156" s="20">
        <v>482.7</v>
      </c>
      <c r="L156" s="20">
        <v>990.9</v>
      </c>
      <c r="M156" s="20">
        <v>-989.8</v>
      </c>
      <c r="N156" s="20">
        <v>1.1</v>
      </c>
      <c r="O156" s="20">
        <v>1011.9</v>
      </c>
      <c r="P156" s="20">
        <v>-1015</v>
      </c>
      <c r="Q156" s="20">
        <v>-3.1</v>
      </c>
    </row>
    <row r="157" spans="1:17" ht="15.75">
      <c r="A157" s="18" t="s">
        <v>148</v>
      </c>
      <c r="B157" s="19" t="s">
        <v>150</v>
      </c>
      <c r="C157" s="20">
        <v>15915</v>
      </c>
      <c r="D157" s="20">
        <v>0</v>
      </c>
      <c r="E157" s="20">
        <v>15915</v>
      </c>
      <c r="F157" s="20">
        <v>4309.8</v>
      </c>
      <c r="G157" s="20">
        <v>0</v>
      </c>
      <c r="H157" s="20">
        <v>4309.8</v>
      </c>
      <c r="I157" s="20">
        <v>4618.5</v>
      </c>
      <c r="J157" s="20">
        <v>0</v>
      </c>
      <c r="K157" s="20">
        <v>4618.5</v>
      </c>
      <c r="L157" s="20">
        <v>3456.7</v>
      </c>
      <c r="M157" s="20">
        <v>0</v>
      </c>
      <c r="N157" s="20">
        <v>3456.7</v>
      </c>
      <c r="O157" s="20">
        <v>3530</v>
      </c>
      <c r="P157" s="20">
        <v>0</v>
      </c>
      <c r="Q157" s="20">
        <v>3530</v>
      </c>
    </row>
    <row r="158" spans="1:17" ht="15.75">
      <c r="A158" s="18" t="s">
        <v>148</v>
      </c>
      <c r="B158" s="19" t="s">
        <v>151</v>
      </c>
      <c r="C158" s="20">
        <v>39353.2</v>
      </c>
      <c r="D158" s="20">
        <v>1521</v>
      </c>
      <c r="E158" s="20">
        <v>40874.2</v>
      </c>
      <c r="F158" s="20">
        <v>12053.2</v>
      </c>
      <c r="G158" s="20">
        <v>1161.3</v>
      </c>
      <c r="H158" s="20">
        <v>13214.5</v>
      </c>
      <c r="I158" s="20">
        <v>13486.9</v>
      </c>
      <c r="J158" s="20">
        <v>118.2</v>
      </c>
      <c r="K158" s="20">
        <v>13605.1</v>
      </c>
      <c r="L158" s="20">
        <v>7855.1</v>
      </c>
      <c r="M158" s="20">
        <v>124.7</v>
      </c>
      <c r="N158" s="20">
        <v>7979.8</v>
      </c>
      <c r="O158" s="20">
        <v>5958</v>
      </c>
      <c r="P158" s="20">
        <v>116.8</v>
      </c>
      <c r="Q158" s="20">
        <v>6074.8</v>
      </c>
    </row>
    <row r="159" spans="1:17" ht="15.75">
      <c r="A159" s="16" t="s">
        <v>148</v>
      </c>
      <c r="B159" s="24" t="s">
        <v>130</v>
      </c>
      <c r="C159" s="23">
        <v>22353.2</v>
      </c>
      <c r="D159" s="23">
        <v>1521</v>
      </c>
      <c r="E159" s="23">
        <v>23874.2</v>
      </c>
      <c r="F159" s="23">
        <v>6053.2</v>
      </c>
      <c r="G159" s="23">
        <v>1161.3</v>
      </c>
      <c r="H159" s="23">
        <v>7214.5</v>
      </c>
      <c r="I159" s="23">
        <v>6486.9</v>
      </c>
      <c r="J159" s="23">
        <v>118.2</v>
      </c>
      <c r="K159" s="23">
        <v>6605.1</v>
      </c>
      <c r="L159" s="23">
        <v>4855.1</v>
      </c>
      <c r="M159" s="23">
        <v>124.7</v>
      </c>
      <c r="N159" s="23">
        <v>4979.8</v>
      </c>
      <c r="O159" s="23">
        <v>4958</v>
      </c>
      <c r="P159" s="23">
        <v>116.8</v>
      </c>
      <c r="Q159" s="23">
        <v>5074.8</v>
      </c>
    </row>
    <row r="160" spans="1:17" ht="15.75">
      <c r="A160" s="16" t="s">
        <v>148</v>
      </c>
      <c r="B160" s="24" t="s">
        <v>152</v>
      </c>
      <c r="C160" s="23">
        <v>17000</v>
      </c>
      <c r="D160" s="23">
        <v>0</v>
      </c>
      <c r="E160" s="23">
        <v>17000</v>
      </c>
      <c r="F160" s="23">
        <v>6000</v>
      </c>
      <c r="G160" s="23">
        <v>0</v>
      </c>
      <c r="H160" s="23">
        <v>6000</v>
      </c>
      <c r="I160" s="23">
        <v>7000</v>
      </c>
      <c r="J160" s="23">
        <v>0</v>
      </c>
      <c r="K160" s="23">
        <v>7000</v>
      </c>
      <c r="L160" s="23">
        <v>3000</v>
      </c>
      <c r="M160" s="23">
        <v>0</v>
      </c>
      <c r="N160" s="23">
        <v>3000</v>
      </c>
      <c r="O160" s="23">
        <v>1000</v>
      </c>
      <c r="P160" s="23">
        <v>0</v>
      </c>
      <c r="Q160" s="23">
        <v>1000</v>
      </c>
    </row>
    <row r="161" spans="1:17" ht="31.5">
      <c r="A161" s="18" t="s">
        <v>148</v>
      </c>
      <c r="B161" s="19" t="s">
        <v>143</v>
      </c>
      <c r="C161" s="20">
        <v>452074.6</v>
      </c>
      <c r="D161" s="20">
        <v>7596.04</v>
      </c>
      <c r="E161" s="20">
        <v>459670.64</v>
      </c>
      <c r="F161" s="20">
        <v>120201.7</v>
      </c>
      <c r="G161" s="20">
        <v>2113.85</v>
      </c>
      <c r="H161" s="20">
        <v>122315.55</v>
      </c>
      <c r="I161" s="20">
        <v>144542.1</v>
      </c>
      <c r="J161" s="20">
        <v>1210.75</v>
      </c>
      <c r="K161" s="20">
        <v>145752.85</v>
      </c>
      <c r="L161" s="20">
        <v>79256.1</v>
      </c>
      <c r="M161" s="20">
        <v>969.9</v>
      </c>
      <c r="N161" s="20">
        <v>80226</v>
      </c>
      <c r="O161" s="20">
        <v>108074.7</v>
      </c>
      <c r="P161" s="20">
        <v>3301.54</v>
      </c>
      <c r="Q161" s="20">
        <v>111376.24</v>
      </c>
    </row>
    <row r="162" spans="1:17" ht="15.75">
      <c r="A162" s="16" t="s">
        <v>148</v>
      </c>
      <c r="B162" s="24" t="s">
        <v>153</v>
      </c>
      <c r="C162" s="23">
        <v>375944.8</v>
      </c>
      <c r="D162" s="23">
        <v>4515.44</v>
      </c>
      <c r="E162" s="23">
        <v>380460.24</v>
      </c>
      <c r="F162" s="23">
        <v>101306</v>
      </c>
      <c r="G162" s="23">
        <v>1867.05</v>
      </c>
      <c r="H162" s="23">
        <v>103173.05</v>
      </c>
      <c r="I162" s="23">
        <v>124116.9</v>
      </c>
      <c r="J162" s="23">
        <v>379.25</v>
      </c>
      <c r="K162" s="23">
        <v>124496.15</v>
      </c>
      <c r="L162" s="23">
        <v>63051.1</v>
      </c>
      <c r="M162" s="23">
        <v>-15.2</v>
      </c>
      <c r="N162" s="23">
        <v>63035.9</v>
      </c>
      <c r="O162" s="23">
        <v>87470.8</v>
      </c>
      <c r="P162" s="23">
        <v>2284.34</v>
      </c>
      <c r="Q162" s="23">
        <v>89755.14</v>
      </c>
    </row>
    <row r="163" spans="1:17" ht="31.5">
      <c r="A163" s="16" t="s">
        <v>148</v>
      </c>
      <c r="B163" s="24" t="s">
        <v>154</v>
      </c>
      <c r="C163" s="23">
        <v>52151.8</v>
      </c>
      <c r="D163" s="23">
        <v>2601.6</v>
      </c>
      <c r="E163" s="23">
        <v>54753.4</v>
      </c>
      <c r="F163" s="23">
        <v>14122.7</v>
      </c>
      <c r="G163" s="23">
        <v>126.8</v>
      </c>
      <c r="H163" s="23">
        <v>14249.5</v>
      </c>
      <c r="I163" s="23">
        <v>15124</v>
      </c>
      <c r="J163" s="23">
        <v>711.5</v>
      </c>
      <c r="K163" s="23">
        <v>15835.5</v>
      </c>
      <c r="L163" s="23">
        <v>11108</v>
      </c>
      <c r="M163" s="23">
        <v>865.1</v>
      </c>
      <c r="N163" s="23">
        <v>11973.1</v>
      </c>
      <c r="O163" s="23">
        <v>11797.1</v>
      </c>
      <c r="P163" s="23">
        <v>898.2</v>
      </c>
      <c r="Q163" s="23">
        <v>12695.3</v>
      </c>
    </row>
    <row r="164" spans="1:17" ht="31.5">
      <c r="A164" s="16" t="s">
        <v>148</v>
      </c>
      <c r="B164" s="24" t="s">
        <v>155</v>
      </c>
      <c r="C164" s="23">
        <v>3267</v>
      </c>
      <c r="D164" s="23">
        <v>0</v>
      </c>
      <c r="E164" s="23">
        <v>3267</v>
      </c>
      <c r="F164" s="23">
        <v>885</v>
      </c>
      <c r="G164" s="23">
        <v>0</v>
      </c>
      <c r="H164" s="23">
        <v>885</v>
      </c>
      <c r="I164" s="23">
        <v>947</v>
      </c>
      <c r="J164" s="23">
        <v>0</v>
      </c>
      <c r="K164" s="23">
        <v>947</v>
      </c>
      <c r="L164" s="23">
        <v>696</v>
      </c>
      <c r="M164" s="23">
        <v>0</v>
      </c>
      <c r="N164" s="23">
        <v>696</v>
      </c>
      <c r="O164" s="23">
        <v>739</v>
      </c>
      <c r="P164" s="23">
        <v>0</v>
      </c>
      <c r="Q164" s="23">
        <v>739</v>
      </c>
    </row>
    <row r="165" spans="1:17" ht="31.5">
      <c r="A165" s="16" t="s">
        <v>148</v>
      </c>
      <c r="B165" s="24" t="s">
        <v>156</v>
      </c>
      <c r="C165" s="23">
        <v>15180</v>
      </c>
      <c r="D165" s="23">
        <v>0</v>
      </c>
      <c r="E165" s="23">
        <v>15180</v>
      </c>
      <c r="F165" s="23">
        <v>2470</v>
      </c>
      <c r="G165" s="23">
        <v>0</v>
      </c>
      <c r="H165" s="23">
        <v>2470</v>
      </c>
      <c r="I165" s="23">
        <v>2850</v>
      </c>
      <c r="J165" s="23">
        <v>0</v>
      </c>
      <c r="K165" s="23">
        <v>2850</v>
      </c>
      <c r="L165" s="23">
        <v>3200</v>
      </c>
      <c r="M165" s="23">
        <v>0</v>
      </c>
      <c r="N165" s="23">
        <v>3200</v>
      </c>
      <c r="O165" s="23">
        <v>6660</v>
      </c>
      <c r="P165" s="23">
        <v>0</v>
      </c>
      <c r="Q165" s="23">
        <v>6660</v>
      </c>
    </row>
    <row r="166" spans="1:17" ht="47.25">
      <c r="A166" s="16" t="s">
        <v>148</v>
      </c>
      <c r="B166" s="24" t="s">
        <v>157</v>
      </c>
      <c r="C166" s="23">
        <v>2825</v>
      </c>
      <c r="D166" s="23">
        <v>0</v>
      </c>
      <c r="E166" s="23">
        <v>2825</v>
      </c>
      <c r="F166" s="23">
        <v>731</v>
      </c>
      <c r="G166" s="23">
        <v>0</v>
      </c>
      <c r="H166" s="23">
        <v>731</v>
      </c>
      <c r="I166" s="23">
        <v>808.2</v>
      </c>
      <c r="J166" s="23">
        <v>0</v>
      </c>
      <c r="K166" s="23">
        <v>808.2</v>
      </c>
      <c r="L166" s="23">
        <v>543</v>
      </c>
      <c r="M166" s="23">
        <v>0</v>
      </c>
      <c r="N166" s="23">
        <v>543</v>
      </c>
      <c r="O166" s="23">
        <v>742.8</v>
      </c>
      <c r="P166" s="23">
        <v>0</v>
      </c>
      <c r="Q166" s="23">
        <v>742.8</v>
      </c>
    </row>
    <row r="167" spans="1:17" ht="47.25">
      <c r="A167" s="16" t="s">
        <v>148</v>
      </c>
      <c r="B167" s="24" t="s">
        <v>158</v>
      </c>
      <c r="C167" s="23">
        <v>490</v>
      </c>
      <c r="D167" s="23">
        <v>0</v>
      </c>
      <c r="E167" s="23">
        <v>490</v>
      </c>
      <c r="F167" s="23">
        <v>133</v>
      </c>
      <c r="G167" s="23">
        <v>0</v>
      </c>
      <c r="H167" s="23">
        <v>133</v>
      </c>
      <c r="I167" s="23">
        <v>142</v>
      </c>
      <c r="J167" s="23">
        <v>0</v>
      </c>
      <c r="K167" s="23">
        <v>142</v>
      </c>
      <c r="L167" s="23">
        <v>104</v>
      </c>
      <c r="M167" s="23">
        <v>0</v>
      </c>
      <c r="N167" s="23">
        <v>104</v>
      </c>
      <c r="O167" s="23">
        <v>111</v>
      </c>
      <c r="P167" s="23">
        <v>0</v>
      </c>
      <c r="Q167" s="23">
        <v>111</v>
      </c>
    </row>
    <row r="168" spans="1:17" ht="15.75">
      <c r="A168" s="16" t="s">
        <v>148</v>
      </c>
      <c r="B168" s="24" t="s">
        <v>159</v>
      </c>
      <c r="C168" s="23">
        <v>2216</v>
      </c>
      <c r="D168" s="23">
        <v>479</v>
      </c>
      <c r="E168" s="23">
        <v>2695</v>
      </c>
      <c r="F168" s="23">
        <v>554</v>
      </c>
      <c r="G168" s="23">
        <v>120</v>
      </c>
      <c r="H168" s="23">
        <v>674</v>
      </c>
      <c r="I168" s="23">
        <v>554</v>
      </c>
      <c r="J168" s="23">
        <v>120</v>
      </c>
      <c r="K168" s="23">
        <v>674</v>
      </c>
      <c r="L168" s="23">
        <v>554</v>
      </c>
      <c r="M168" s="23">
        <v>120</v>
      </c>
      <c r="N168" s="23">
        <v>674</v>
      </c>
      <c r="O168" s="23">
        <v>554</v>
      </c>
      <c r="P168" s="23">
        <v>119</v>
      </c>
      <c r="Q168" s="23">
        <v>673</v>
      </c>
    </row>
    <row r="169" spans="1:17" ht="31.5">
      <c r="A169" s="18" t="s">
        <v>148</v>
      </c>
      <c r="B169" s="19" t="s">
        <v>160</v>
      </c>
      <c r="C169" s="20">
        <v>5624.1</v>
      </c>
      <c r="D169" s="20">
        <v>0</v>
      </c>
      <c r="E169" s="20">
        <v>5624.1</v>
      </c>
      <c r="F169" s="20">
        <v>1523</v>
      </c>
      <c r="G169" s="20">
        <v>0</v>
      </c>
      <c r="H169" s="20">
        <v>1523</v>
      </c>
      <c r="I169" s="20">
        <v>1632.2</v>
      </c>
      <c r="J169" s="20">
        <v>0</v>
      </c>
      <c r="K169" s="20">
        <v>1632.2</v>
      </c>
      <c r="L169" s="20">
        <v>1221.5</v>
      </c>
      <c r="M169" s="20">
        <v>0</v>
      </c>
      <c r="N169" s="20">
        <v>1221.5</v>
      </c>
      <c r="O169" s="20">
        <v>1247.4</v>
      </c>
      <c r="P169" s="20">
        <v>0</v>
      </c>
      <c r="Q169" s="20">
        <v>1247.4</v>
      </c>
    </row>
    <row r="170" spans="1:17" ht="15.75">
      <c r="A170" s="18" t="s">
        <v>148</v>
      </c>
      <c r="B170" s="19" t="s">
        <v>161</v>
      </c>
      <c r="C170" s="20">
        <v>10135.4</v>
      </c>
      <c r="D170" s="20">
        <v>374</v>
      </c>
      <c r="E170" s="20">
        <v>10509.4</v>
      </c>
      <c r="F170" s="20">
        <v>2744.7</v>
      </c>
      <c r="G170" s="20">
        <v>64</v>
      </c>
      <c r="H170" s="20">
        <v>2808.7</v>
      </c>
      <c r="I170" s="20">
        <v>2941.3</v>
      </c>
      <c r="J170" s="20">
        <v>79.2</v>
      </c>
      <c r="K170" s="20">
        <v>3020.5</v>
      </c>
      <c r="L170" s="20">
        <v>2201.4</v>
      </c>
      <c r="M170" s="20">
        <v>129</v>
      </c>
      <c r="N170" s="20">
        <v>2330.4</v>
      </c>
      <c r="O170" s="20">
        <v>2248</v>
      </c>
      <c r="P170" s="20">
        <v>101.8</v>
      </c>
      <c r="Q170" s="20">
        <v>2349.8</v>
      </c>
    </row>
    <row r="171" spans="1:17" ht="31.5">
      <c r="A171" s="18" t="s">
        <v>148</v>
      </c>
      <c r="B171" s="19" t="s">
        <v>162</v>
      </c>
      <c r="C171" s="20">
        <v>5294.1</v>
      </c>
      <c r="D171" s="20">
        <v>0</v>
      </c>
      <c r="E171" s="20">
        <v>5294.1</v>
      </c>
      <c r="F171" s="20">
        <v>1434</v>
      </c>
      <c r="G171" s="20">
        <v>0</v>
      </c>
      <c r="H171" s="20">
        <v>1434</v>
      </c>
      <c r="I171" s="20">
        <v>1536</v>
      </c>
      <c r="J171" s="20">
        <v>0</v>
      </c>
      <c r="K171" s="20">
        <v>1536</v>
      </c>
      <c r="L171" s="20">
        <v>1150</v>
      </c>
      <c r="M171" s="20">
        <v>0</v>
      </c>
      <c r="N171" s="20">
        <v>1150</v>
      </c>
      <c r="O171" s="20">
        <v>1174.1</v>
      </c>
      <c r="P171" s="20">
        <v>0</v>
      </c>
      <c r="Q171" s="20">
        <v>1174.1</v>
      </c>
    </row>
    <row r="172" spans="1:17" ht="31.5">
      <c r="A172" s="18" t="s">
        <v>148</v>
      </c>
      <c r="B172" s="19" t="s">
        <v>163</v>
      </c>
      <c r="C172" s="20">
        <v>12400.1</v>
      </c>
      <c r="D172" s="20">
        <v>-339</v>
      </c>
      <c r="E172" s="20">
        <v>12061.1</v>
      </c>
      <c r="F172" s="20">
        <v>3358</v>
      </c>
      <c r="G172" s="20">
        <v>-29</v>
      </c>
      <c r="H172" s="20">
        <v>3329</v>
      </c>
      <c r="I172" s="20">
        <v>3598.5</v>
      </c>
      <c r="J172" s="20">
        <v>-79.2</v>
      </c>
      <c r="K172" s="20">
        <v>3519.3</v>
      </c>
      <c r="L172" s="20">
        <v>2693.3</v>
      </c>
      <c r="M172" s="20">
        <v>-129</v>
      </c>
      <c r="N172" s="20">
        <v>2564.3</v>
      </c>
      <c r="O172" s="20">
        <v>2750.3</v>
      </c>
      <c r="P172" s="20">
        <v>-101.8</v>
      </c>
      <c r="Q172" s="20">
        <v>2648.5</v>
      </c>
    </row>
    <row r="173" spans="1:17" ht="15.75">
      <c r="A173" s="18" t="s">
        <v>148</v>
      </c>
      <c r="B173" s="19" t="s">
        <v>164</v>
      </c>
      <c r="C173" s="20">
        <v>7168.2</v>
      </c>
      <c r="D173" s="20">
        <v>0</v>
      </c>
      <c r="E173" s="20">
        <v>7168.2</v>
      </c>
      <c r="F173" s="20">
        <v>1941</v>
      </c>
      <c r="G173" s="20">
        <v>0</v>
      </c>
      <c r="H173" s="20">
        <v>1941</v>
      </c>
      <c r="I173" s="20">
        <v>2432.7</v>
      </c>
      <c r="J173" s="20">
        <v>0</v>
      </c>
      <c r="K173" s="20">
        <v>2432.7</v>
      </c>
      <c r="L173" s="20">
        <v>1527</v>
      </c>
      <c r="M173" s="20">
        <v>0</v>
      </c>
      <c r="N173" s="20">
        <v>1527</v>
      </c>
      <c r="O173" s="20">
        <v>1267.5</v>
      </c>
      <c r="P173" s="20">
        <v>0</v>
      </c>
      <c r="Q173" s="20">
        <v>1267.5</v>
      </c>
    </row>
    <row r="174" spans="1:17" ht="15.75">
      <c r="A174" s="18" t="s">
        <v>165</v>
      </c>
      <c r="B174" s="19" t="s">
        <v>166</v>
      </c>
      <c r="C174" s="20">
        <v>6989.5</v>
      </c>
      <c r="D174" s="20">
        <v>91.7</v>
      </c>
      <c r="E174" s="20">
        <v>7081.2</v>
      </c>
      <c r="F174" s="20">
        <v>970.3</v>
      </c>
      <c r="G174" s="20">
        <v>82.3</v>
      </c>
      <c r="H174" s="20">
        <v>1052.6</v>
      </c>
      <c r="I174" s="20">
        <v>2139.8</v>
      </c>
      <c r="J174" s="20">
        <v>9.4</v>
      </c>
      <c r="K174" s="20">
        <v>2149.2</v>
      </c>
      <c r="L174" s="20">
        <v>3277.4</v>
      </c>
      <c r="M174" s="20">
        <v>0</v>
      </c>
      <c r="N174" s="20">
        <v>3277.4</v>
      </c>
      <c r="O174" s="20">
        <v>602</v>
      </c>
      <c r="P174" s="20">
        <v>0</v>
      </c>
      <c r="Q174" s="20">
        <v>602</v>
      </c>
    </row>
    <row r="175" spans="1:17" ht="31.5">
      <c r="A175" s="18" t="s">
        <v>165</v>
      </c>
      <c r="B175" s="19" t="s">
        <v>167</v>
      </c>
      <c r="C175" s="20">
        <v>65.1</v>
      </c>
      <c r="D175" s="20">
        <v>10.1</v>
      </c>
      <c r="E175" s="20">
        <v>75.2</v>
      </c>
      <c r="F175" s="20">
        <v>0</v>
      </c>
      <c r="G175" s="20">
        <v>10.1</v>
      </c>
      <c r="H175" s="20">
        <v>10.1</v>
      </c>
      <c r="I175" s="20">
        <v>65.1</v>
      </c>
      <c r="J175" s="20">
        <v>0</v>
      </c>
      <c r="K175" s="20">
        <v>65.1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</row>
    <row r="176" spans="1:17" ht="31.5">
      <c r="A176" s="18" t="s">
        <v>165</v>
      </c>
      <c r="B176" s="19" t="s">
        <v>168</v>
      </c>
      <c r="C176" s="20">
        <v>8642</v>
      </c>
      <c r="D176" s="20">
        <v>0</v>
      </c>
      <c r="E176" s="20">
        <v>8642</v>
      </c>
      <c r="F176" s="20">
        <v>536.1</v>
      </c>
      <c r="G176" s="20">
        <v>0</v>
      </c>
      <c r="H176" s="20">
        <v>536.1</v>
      </c>
      <c r="I176" s="20">
        <v>2951.2</v>
      </c>
      <c r="J176" s="20">
        <v>0</v>
      </c>
      <c r="K176" s="20">
        <v>2951.2</v>
      </c>
      <c r="L176" s="20">
        <v>4763.4</v>
      </c>
      <c r="M176" s="20">
        <v>0</v>
      </c>
      <c r="N176" s="20">
        <v>4763.4</v>
      </c>
      <c r="O176" s="20">
        <v>391.3</v>
      </c>
      <c r="P176" s="20">
        <v>0</v>
      </c>
      <c r="Q176" s="20">
        <v>391.3</v>
      </c>
    </row>
    <row r="177" spans="1:17" ht="31.5">
      <c r="A177" s="18" t="s">
        <v>165</v>
      </c>
      <c r="B177" s="19" t="s">
        <v>169</v>
      </c>
      <c r="C177" s="20">
        <v>1154.2</v>
      </c>
      <c r="D177" s="20">
        <v>11.3</v>
      </c>
      <c r="E177" s="20">
        <v>1165.5</v>
      </c>
      <c r="F177" s="20">
        <v>48</v>
      </c>
      <c r="G177" s="20">
        <v>11.3</v>
      </c>
      <c r="H177" s="20">
        <v>59.3</v>
      </c>
      <c r="I177" s="20">
        <v>902.7</v>
      </c>
      <c r="J177" s="20">
        <v>0</v>
      </c>
      <c r="K177" s="20">
        <v>902.7</v>
      </c>
      <c r="L177" s="20">
        <v>203.5</v>
      </c>
      <c r="M177" s="20">
        <v>0</v>
      </c>
      <c r="N177" s="20">
        <v>203.5</v>
      </c>
      <c r="O177" s="20">
        <v>0</v>
      </c>
      <c r="P177" s="20">
        <v>0</v>
      </c>
      <c r="Q177" s="20">
        <v>0</v>
      </c>
    </row>
    <row r="178" spans="1:17" ht="31.5">
      <c r="A178" s="18" t="s">
        <v>165</v>
      </c>
      <c r="B178" s="19" t="s">
        <v>170</v>
      </c>
      <c r="C178" s="20">
        <v>9396.2</v>
      </c>
      <c r="D178" s="20">
        <v>69</v>
      </c>
      <c r="E178" s="20">
        <v>9465.2</v>
      </c>
      <c r="F178" s="20">
        <v>2545</v>
      </c>
      <c r="G178" s="20">
        <v>69</v>
      </c>
      <c r="H178" s="20">
        <v>2614</v>
      </c>
      <c r="I178" s="20">
        <v>2725</v>
      </c>
      <c r="J178" s="20">
        <v>0</v>
      </c>
      <c r="K178" s="20">
        <v>2725</v>
      </c>
      <c r="L178" s="20">
        <v>2001</v>
      </c>
      <c r="M178" s="20">
        <v>0</v>
      </c>
      <c r="N178" s="20">
        <v>2001</v>
      </c>
      <c r="O178" s="20">
        <v>2125.2</v>
      </c>
      <c r="P178" s="20">
        <v>0</v>
      </c>
      <c r="Q178" s="20">
        <v>2125.2</v>
      </c>
    </row>
    <row r="179" spans="1:17" ht="15.75">
      <c r="A179" s="16" t="s">
        <v>165</v>
      </c>
      <c r="B179" s="24" t="s">
        <v>130</v>
      </c>
      <c r="C179" s="23">
        <v>2864.2</v>
      </c>
      <c r="D179" s="23">
        <v>69</v>
      </c>
      <c r="E179" s="23">
        <v>2933.2</v>
      </c>
      <c r="F179" s="23">
        <v>776</v>
      </c>
      <c r="G179" s="23">
        <v>69</v>
      </c>
      <c r="H179" s="23">
        <v>845</v>
      </c>
      <c r="I179" s="23">
        <v>831</v>
      </c>
      <c r="J179" s="23">
        <v>0</v>
      </c>
      <c r="K179" s="23">
        <v>831</v>
      </c>
      <c r="L179" s="23">
        <v>610</v>
      </c>
      <c r="M179" s="23">
        <v>0</v>
      </c>
      <c r="N179" s="23">
        <v>610</v>
      </c>
      <c r="O179" s="23">
        <v>647.2</v>
      </c>
      <c r="P179" s="23">
        <v>0</v>
      </c>
      <c r="Q179" s="23">
        <v>647.2</v>
      </c>
    </row>
    <row r="180" spans="1:17" ht="15.75">
      <c r="A180" s="16" t="s">
        <v>165</v>
      </c>
      <c r="B180" s="24" t="s">
        <v>171</v>
      </c>
      <c r="C180" s="23">
        <v>6532</v>
      </c>
      <c r="D180" s="23">
        <v>0</v>
      </c>
      <c r="E180" s="23">
        <v>6532</v>
      </c>
      <c r="F180" s="23">
        <v>1769</v>
      </c>
      <c r="G180" s="23">
        <v>0</v>
      </c>
      <c r="H180" s="23">
        <v>1769</v>
      </c>
      <c r="I180" s="23">
        <v>1894</v>
      </c>
      <c r="J180" s="23">
        <v>0</v>
      </c>
      <c r="K180" s="23">
        <v>1894</v>
      </c>
      <c r="L180" s="23">
        <v>1391</v>
      </c>
      <c r="M180" s="23">
        <v>0</v>
      </c>
      <c r="N180" s="23">
        <v>1391</v>
      </c>
      <c r="O180" s="23">
        <v>1478</v>
      </c>
      <c r="P180" s="23">
        <v>0</v>
      </c>
      <c r="Q180" s="23">
        <v>1478</v>
      </c>
    </row>
    <row r="181" spans="1:17" ht="31.5">
      <c r="A181" s="18" t="s">
        <v>165</v>
      </c>
      <c r="B181" s="19" t="s">
        <v>172</v>
      </c>
      <c r="C181" s="20">
        <v>146.8</v>
      </c>
      <c r="D181" s="20">
        <v>0</v>
      </c>
      <c r="E181" s="20">
        <v>146.8</v>
      </c>
      <c r="F181" s="20">
        <v>0</v>
      </c>
      <c r="G181" s="20">
        <v>0</v>
      </c>
      <c r="H181" s="20">
        <v>0</v>
      </c>
      <c r="I181" s="20">
        <v>146.8</v>
      </c>
      <c r="J181" s="20">
        <v>0</v>
      </c>
      <c r="K181" s="20">
        <v>146.8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</row>
    <row r="182" spans="1:17" ht="47.25">
      <c r="A182" s="18" t="s">
        <v>165</v>
      </c>
      <c r="B182" s="19" t="s">
        <v>173</v>
      </c>
      <c r="C182" s="20">
        <v>3504.8</v>
      </c>
      <c r="D182" s="20">
        <v>0</v>
      </c>
      <c r="E182" s="20">
        <v>3504.8</v>
      </c>
      <c r="F182" s="20">
        <v>0</v>
      </c>
      <c r="G182" s="20">
        <v>0</v>
      </c>
      <c r="H182" s="20">
        <v>0</v>
      </c>
      <c r="I182" s="20">
        <v>3394.2</v>
      </c>
      <c r="J182" s="20">
        <v>0</v>
      </c>
      <c r="K182" s="20">
        <v>3394.2</v>
      </c>
      <c r="L182" s="20">
        <v>110.6</v>
      </c>
      <c r="M182" s="20">
        <v>0</v>
      </c>
      <c r="N182" s="20">
        <v>110.6</v>
      </c>
      <c r="O182" s="20">
        <v>0</v>
      </c>
      <c r="P182" s="20">
        <v>0</v>
      </c>
      <c r="Q182" s="20">
        <v>0</v>
      </c>
    </row>
    <row r="183" spans="1:17" ht="31.5">
      <c r="A183" s="18" t="s">
        <v>165</v>
      </c>
      <c r="B183" s="19" t="s">
        <v>174</v>
      </c>
      <c r="C183" s="20">
        <v>300.9</v>
      </c>
      <c r="D183" s="20">
        <v>0</v>
      </c>
      <c r="E183" s="20">
        <v>300.9</v>
      </c>
      <c r="F183" s="20">
        <v>0</v>
      </c>
      <c r="G183" s="20">
        <v>0</v>
      </c>
      <c r="H183" s="20">
        <v>0</v>
      </c>
      <c r="I183" s="20">
        <v>286.8</v>
      </c>
      <c r="J183" s="20">
        <v>0</v>
      </c>
      <c r="K183" s="20">
        <v>286.8</v>
      </c>
      <c r="L183" s="20">
        <v>14.1</v>
      </c>
      <c r="M183" s="20">
        <v>0</v>
      </c>
      <c r="N183" s="20">
        <v>14.1</v>
      </c>
      <c r="O183" s="20">
        <v>0</v>
      </c>
      <c r="P183" s="20">
        <v>0</v>
      </c>
      <c r="Q183" s="20">
        <v>0</v>
      </c>
    </row>
    <row r="184" spans="1:17" ht="31.5">
      <c r="A184" s="18" t="s">
        <v>165</v>
      </c>
      <c r="B184" s="19" t="s">
        <v>175</v>
      </c>
      <c r="C184" s="20">
        <v>531.7</v>
      </c>
      <c r="D184" s="20">
        <v>0</v>
      </c>
      <c r="E184" s="20">
        <v>531.7</v>
      </c>
      <c r="F184" s="20">
        <v>47</v>
      </c>
      <c r="G184" s="20">
        <v>9.4</v>
      </c>
      <c r="H184" s="20">
        <v>56.4</v>
      </c>
      <c r="I184" s="20">
        <v>421.7</v>
      </c>
      <c r="J184" s="20">
        <v>-9.4</v>
      </c>
      <c r="K184" s="20">
        <v>412.3</v>
      </c>
      <c r="L184" s="20">
        <v>63</v>
      </c>
      <c r="M184" s="20">
        <v>0</v>
      </c>
      <c r="N184" s="20">
        <v>63</v>
      </c>
      <c r="O184" s="20">
        <v>0</v>
      </c>
      <c r="P184" s="20">
        <v>0</v>
      </c>
      <c r="Q184" s="20">
        <v>0</v>
      </c>
    </row>
    <row r="185" spans="1:17" ht="31.5">
      <c r="A185" s="18" t="s">
        <v>165</v>
      </c>
      <c r="B185" s="19" t="s">
        <v>176</v>
      </c>
      <c r="C185" s="20">
        <v>187.2</v>
      </c>
      <c r="D185" s="20">
        <v>0</v>
      </c>
      <c r="E185" s="20">
        <v>187.2</v>
      </c>
      <c r="F185" s="20">
        <v>0</v>
      </c>
      <c r="G185" s="20">
        <v>0</v>
      </c>
      <c r="H185" s="20">
        <v>0</v>
      </c>
      <c r="I185" s="20">
        <v>187.2</v>
      </c>
      <c r="J185" s="20">
        <v>0</v>
      </c>
      <c r="K185" s="20">
        <v>187.2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</row>
    <row r="186" spans="1:17" ht="47.25">
      <c r="A186" s="18" t="s">
        <v>165</v>
      </c>
      <c r="B186" s="19" t="s">
        <v>177</v>
      </c>
      <c r="C186" s="20">
        <v>590</v>
      </c>
      <c r="D186" s="20">
        <v>4</v>
      </c>
      <c r="E186" s="20">
        <v>594</v>
      </c>
      <c r="F186" s="20">
        <v>13</v>
      </c>
      <c r="G186" s="20">
        <v>6</v>
      </c>
      <c r="H186" s="20">
        <v>19</v>
      </c>
      <c r="I186" s="20">
        <v>481.4</v>
      </c>
      <c r="J186" s="20">
        <v>-2</v>
      </c>
      <c r="K186" s="20">
        <v>479.4</v>
      </c>
      <c r="L186" s="20">
        <v>95.6</v>
      </c>
      <c r="M186" s="20">
        <v>0</v>
      </c>
      <c r="N186" s="20">
        <v>95.6</v>
      </c>
      <c r="O186" s="20">
        <v>0</v>
      </c>
      <c r="P186" s="20">
        <v>0</v>
      </c>
      <c r="Q186" s="20">
        <v>0</v>
      </c>
    </row>
    <row r="187" spans="1:17" ht="31.5">
      <c r="A187" s="18" t="s">
        <v>165</v>
      </c>
      <c r="B187" s="19" t="s">
        <v>178</v>
      </c>
      <c r="C187" s="20">
        <v>151.4</v>
      </c>
      <c r="D187" s="20">
        <v>0</v>
      </c>
      <c r="E187" s="20">
        <v>151.4</v>
      </c>
      <c r="F187" s="20">
        <v>0</v>
      </c>
      <c r="G187" s="20">
        <v>0</v>
      </c>
      <c r="H187" s="20">
        <v>0</v>
      </c>
      <c r="I187" s="20">
        <v>151.4</v>
      </c>
      <c r="J187" s="20">
        <v>0</v>
      </c>
      <c r="K187" s="20">
        <v>151.4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</row>
    <row r="188" spans="1:17" ht="15.75">
      <c r="A188" s="18" t="s">
        <v>165</v>
      </c>
      <c r="B188" s="19" t="s">
        <v>179</v>
      </c>
      <c r="C188" s="20">
        <v>4655.4</v>
      </c>
      <c r="D188" s="20">
        <v>31.5</v>
      </c>
      <c r="E188" s="20">
        <v>4686.9</v>
      </c>
      <c r="F188" s="20">
        <v>693</v>
      </c>
      <c r="G188" s="20">
        <v>31.5</v>
      </c>
      <c r="H188" s="20">
        <v>724.5</v>
      </c>
      <c r="I188" s="20">
        <v>1523.1</v>
      </c>
      <c r="J188" s="20">
        <v>0</v>
      </c>
      <c r="K188" s="20">
        <v>1523.1</v>
      </c>
      <c r="L188" s="20">
        <v>2339.3</v>
      </c>
      <c r="M188" s="20">
        <v>0</v>
      </c>
      <c r="N188" s="20">
        <v>2339.3</v>
      </c>
      <c r="O188" s="20">
        <v>100</v>
      </c>
      <c r="P188" s="20">
        <v>0</v>
      </c>
      <c r="Q188" s="20">
        <v>100</v>
      </c>
    </row>
    <row r="189" spans="1:17" ht="31.5">
      <c r="A189" s="18" t="s">
        <v>165</v>
      </c>
      <c r="B189" s="19" t="s">
        <v>180</v>
      </c>
      <c r="C189" s="20">
        <v>553</v>
      </c>
      <c r="D189" s="20">
        <v>0</v>
      </c>
      <c r="E189" s="20">
        <v>553</v>
      </c>
      <c r="F189" s="20">
        <v>132</v>
      </c>
      <c r="G189" s="20">
        <v>0</v>
      </c>
      <c r="H189" s="20">
        <v>132</v>
      </c>
      <c r="I189" s="20">
        <v>321</v>
      </c>
      <c r="J189" s="20">
        <v>0</v>
      </c>
      <c r="K189" s="20">
        <v>321</v>
      </c>
      <c r="L189" s="20">
        <v>100</v>
      </c>
      <c r="M189" s="20">
        <v>0</v>
      </c>
      <c r="N189" s="20">
        <v>100</v>
      </c>
      <c r="O189" s="20">
        <v>0</v>
      </c>
      <c r="P189" s="20">
        <v>0</v>
      </c>
      <c r="Q189" s="20">
        <v>0</v>
      </c>
    </row>
    <row r="190" spans="1:17" ht="15.75">
      <c r="A190" s="18" t="s">
        <v>181</v>
      </c>
      <c r="B190" s="19" t="s">
        <v>182</v>
      </c>
      <c r="C190" s="20">
        <v>13577.9</v>
      </c>
      <c r="D190" s="20">
        <v>0</v>
      </c>
      <c r="E190" s="20">
        <v>13577.9</v>
      </c>
      <c r="F190" s="20">
        <v>3637.3</v>
      </c>
      <c r="G190" s="20">
        <v>0</v>
      </c>
      <c r="H190" s="20">
        <v>3637.3</v>
      </c>
      <c r="I190" s="20">
        <v>4150.8</v>
      </c>
      <c r="J190" s="20">
        <v>0</v>
      </c>
      <c r="K190" s="20">
        <v>4150.8</v>
      </c>
      <c r="L190" s="20">
        <v>3281.5</v>
      </c>
      <c r="M190" s="20">
        <v>0</v>
      </c>
      <c r="N190" s="20">
        <v>3281.5</v>
      </c>
      <c r="O190" s="20">
        <v>2508.3</v>
      </c>
      <c r="P190" s="20">
        <v>0</v>
      </c>
      <c r="Q190" s="20">
        <v>2508.3</v>
      </c>
    </row>
    <row r="191" spans="1:17" ht="15.75">
      <c r="A191" s="16" t="s">
        <v>181</v>
      </c>
      <c r="B191" s="24" t="s">
        <v>130</v>
      </c>
      <c r="C191" s="23">
        <v>10181.9</v>
      </c>
      <c r="D191" s="23">
        <v>0</v>
      </c>
      <c r="E191" s="23">
        <v>10181.9</v>
      </c>
      <c r="F191" s="23">
        <v>2757.3</v>
      </c>
      <c r="G191" s="23">
        <v>0</v>
      </c>
      <c r="H191" s="23">
        <v>2757.3</v>
      </c>
      <c r="I191" s="23">
        <v>2954.8</v>
      </c>
      <c r="J191" s="23">
        <v>0</v>
      </c>
      <c r="K191" s="23">
        <v>2954.8</v>
      </c>
      <c r="L191" s="23">
        <v>2211.5</v>
      </c>
      <c r="M191" s="23">
        <v>0</v>
      </c>
      <c r="N191" s="23">
        <v>2211.5</v>
      </c>
      <c r="O191" s="23">
        <v>2258.3</v>
      </c>
      <c r="P191" s="23">
        <v>0</v>
      </c>
      <c r="Q191" s="23">
        <v>2258.3</v>
      </c>
    </row>
    <row r="192" spans="1:17" ht="15.75">
      <c r="A192" s="16" t="s">
        <v>181</v>
      </c>
      <c r="B192" s="24" t="s">
        <v>183</v>
      </c>
      <c r="C192" s="23">
        <v>3200</v>
      </c>
      <c r="D192" s="23">
        <v>0</v>
      </c>
      <c r="E192" s="23">
        <v>3200</v>
      </c>
      <c r="F192" s="23">
        <v>880</v>
      </c>
      <c r="G192" s="23">
        <v>0</v>
      </c>
      <c r="H192" s="23">
        <v>880</v>
      </c>
      <c r="I192" s="23">
        <v>1000</v>
      </c>
      <c r="J192" s="23">
        <v>0</v>
      </c>
      <c r="K192" s="23">
        <v>1000</v>
      </c>
      <c r="L192" s="23">
        <v>1070</v>
      </c>
      <c r="M192" s="23">
        <v>0</v>
      </c>
      <c r="N192" s="23">
        <v>1070</v>
      </c>
      <c r="O192" s="23">
        <v>250</v>
      </c>
      <c r="P192" s="23">
        <v>0</v>
      </c>
      <c r="Q192" s="23">
        <v>250</v>
      </c>
    </row>
    <row r="193" spans="1:17" ht="15.75">
      <c r="A193" s="16" t="s">
        <v>181</v>
      </c>
      <c r="B193" s="24" t="s">
        <v>184</v>
      </c>
      <c r="C193" s="23">
        <v>196</v>
      </c>
      <c r="D193" s="23">
        <v>0</v>
      </c>
      <c r="E193" s="23">
        <v>196</v>
      </c>
      <c r="F193" s="23">
        <v>0</v>
      </c>
      <c r="G193" s="23">
        <v>0</v>
      </c>
      <c r="H193" s="23">
        <v>0</v>
      </c>
      <c r="I193" s="23">
        <v>196</v>
      </c>
      <c r="J193" s="23">
        <v>0</v>
      </c>
      <c r="K193" s="23">
        <v>196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23">
        <v>0</v>
      </c>
    </row>
    <row r="194" spans="1:17" ht="31.5">
      <c r="A194" s="18" t="s">
        <v>181</v>
      </c>
      <c r="B194" s="19" t="s">
        <v>185</v>
      </c>
      <c r="C194" s="20">
        <v>185.9</v>
      </c>
      <c r="D194" s="20">
        <v>0</v>
      </c>
      <c r="E194" s="20">
        <v>185.9</v>
      </c>
      <c r="F194" s="20">
        <v>50.3</v>
      </c>
      <c r="G194" s="20">
        <v>0</v>
      </c>
      <c r="H194" s="20">
        <v>50.3</v>
      </c>
      <c r="I194" s="20">
        <v>54</v>
      </c>
      <c r="J194" s="20">
        <v>0</v>
      </c>
      <c r="K194" s="20">
        <v>54</v>
      </c>
      <c r="L194" s="20">
        <v>40.4</v>
      </c>
      <c r="M194" s="20">
        <v>0</v>
      </c>
      <c r="N194" s="20">
        <v>40.4</v>
      </c>
      <c r="O194" s="20">
        <v>41.2</v>
      </c>
      <c r="P194" s="20">
        <v>0</v>
      </c>
      <c r="Q194" s="20">
        <v>41.2</v>
      </c>
    </row>
    <row r="195" spans="1:17" ht="15.75">
      <c r="A195" s="18" t="s">
        <v>181</v>
      </c>
      <c r="B195" s="19" t="s">
        <v>186</v>
      </c>
      <c r="C195" s="20">
        <v>31311.5</v>
      </c>
      <c r="D195" s="20">
        <v>100.3</v>
      </c>
      <c r="E195" s="20">
        <v>31411.8</v>
      </c>
      <c r="F195" s="20">
        <v>11728</v>
      </c>
      <c r="G195" s="20">
        <v>100.3</v>
      </c>
      <c r="H195" s="20">
        <v>11828.3</v>
      </c>
      <c r="I195" s="20">
        <v>6935</v>
      </c>
      <c r="J195" s="20">
        <v>0</v>
      </c>
      <c r="K195" s="20">
        <v>6935</v>
      </c>
      <c r="L195" s="20">
        <v>3258</v>
      </c>
      <c r="M195" s="20">
        <v>0</v>
      </c>
      <c r="N195" s="20">
        <v>3258</v>
      </c>
      <c r="O195" s="20">
        <v>9390.5</v>
      </c>
      <c r="P195" s="20">
        <v>0</v>
      </c>
      <c r="Q195" s="20">
        <v>9390.5</v>
      </c>
    </row>
    <row r="196" spans="1:17" ht="15.75">
      <c r="A196" s="16" t="s">
        <v>181</v>
      </c>
      <c r="B196" s="24" t="s">
        <v>130</v>
      </c>
      <c r="C196" s="23">
        <v>28811.5</v>
      </c>
      <c r="D196" s="23">
        <v>100.3</v>
      </c>
      <c r="E196" s="23">
        <v>28911.8</v>
      </c>
      <c r="F196" s="23">
        <v>10802</v>
      </c>
      <c r="G196" s="23">
        <v>100.3</v>
      </c>
      <c r="H196" s="23">
        <v>10902.3</v>
      </c>
      <c r="I196" s="23">
        <v>5361</v>
      </c>
      <c r="J196" s="23">
        <v>0</v>
      </c>
      <c r="K196" s="23">
        <v>5361</v>
      </c>
      <c r="L196" s="23">
        <v>3258</v>
      </c>
      <c r="M196" s="23">
        <v>0</v>
      </c>
      <c r="N196" s="23">
        <v>3258</v>
      </c>
      <c r="O196" s="23">
        <v>9390.5</v>
      </c>
      <c r="P196" s="23">
        <v>0</v>
      </c>
      <c r="Q196" s="23">
        <v>9390.5</v>
      </c>
    </row>
    <row r="197" spans="1:17" ht="15.75">
      <c r="A197" s="16" t="s">
        <v>181</v>
      </c>
      <c r="B197" s="24" t="s">
        <v>187</v>
      </c>
      <c r="C197" s="23">
        <v>1363</v>
      </c>
      <c r="D197" s="23">
        <v>0</v>
      </c>
      <c r="E197" s="23">
        <v>1363</v>
      </c>
      <c r="F197" s="23">
        <v>500</v>
      </c>
      <c r="G197" s="23">
        <v>0</v>
      </c>
      <c r="H197" s="23">
        <v>500</v>
      </c>
      <c r="I197" s="23">
        <v>863</v>
      </c>
      <c r="J197" s="23">
        <v>0</v>
      </c>
      <c r="K197" s="23">
        <v>863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Q197" s="23">
        <v>0</v>
      </c>
    </row>
    <row r="198" spans="1:17" ht="31.5">
      <c r="A198" s="16" t="s">
        <v>181</v>
      </c>
      <c r="B198" s="24" t="s">
        <v>188</v>
      </c>
      <c r="C198" s="23">
        <v>1137</v>
      </c>
      <c r="D198" s="23">
        <v>0</v>
      </c>
      <c r="E198" s="23">
        <v>1137</v>
      </c>
      <c r="F198" s="23">
        <v>426</v>
      </c>
      <c r="G198" s="23">
        <v>0</v>
      </c>
      <c r="H198" s="23">
        <v>426</v>
      </c>
      <c r="I198" s="23">
        <v>711</v>
      </c>
      <c r="J198" s="23">
        <v>0</v>
      </c>
      <c r="K198" s="23">
        <v>711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  <c r="Q198" s="23">
        <v>0</v>
      </c>
    </row>
    <row r="199" spans="1:17" ht="31.5">
      <c r="A199" s="18" t="s">
        <v>181</v>
      </c>
      <c r="B199" s="19" t="s">
        <v>143</v>
      </c>
      <c r="C199" s="20">
        <v>30315.5</v>
      </c>
      <c r="D199" s="20">
        <v>0</v>
      </c>
      <c r="E199" s="20">
        <v>30315.5</v>
      </c>
      <c r="F199" s="20">
        <v>8519.9</v>
      </c>
      <c r="G199" s="20">
        <v>0</v>
      </c>
      <c r="H199" s="20">
        <v>8519.9</v>
      </c>
      <c r="I199" s="20">
        <v>7375.8</v>
      </c>
      <c r="J199" s="20">
        <v>0</v>
      </c>
      <c r="K199" s="20">
        <v>7375.8</v>
      </c>
      <c r="L199" s="20">
        <v>7218.2</v>
      </c>
      <c r="M199" s="20">
        <v>0</v>
      </c>
      <c r="N199" s="20">
        <v>7218.2</v>
      </c>
      <c r="O199" s="20">
        <v>7201.6</v>
      </c>
      <c r="P199" s="20">
        <v>0</v>
      </c>
      <c r="Q199" s="20">
        <v>7201.6</v>
      </c>
    </row>
    <row r="200" spans="1:17" ht="15.75">
      <c r="A200" s="16" t="s">
        <v>181</v>
      </c>
      <c r="B200" s="24" t="s">
        <v>189</v>
      </c>
      <c r="C200" s="23">
        <v>13155</v>
      </c>
      <c r="D200" s="23">
        <v>0</v>
      </c>
      <c r="E200" s="23">
        <v>13155</v>
      </c>
      <c r="F200" s="23">
        <v>4042</v>
      </c>
      <c r="G200" s="23">
        <v>0</v>
      </c>
      <c r="H200" s="23">
        <v>4042</v>
      </c>
      <c r="I200" s="23">
        <v>3067</v>
      </c>
      <c r="J200" s="23">
        <v>0</v>
      </c>
      <c r="K200" s="23">
        <v>3067</v>
      </c>
      <c r="L200" s="23">
        <v>3020</v>
      </c>
      <c r="M200" s="23">
        <v>0</v>
      </c>
      <c r="N200" s="23">
        <v>3020</v>
      </c>
      <c r="O200" s="23">
        <v>3026</v>
      </c>
      <c r="P200" s="23">
        <v>0</v>
      </c>
      <c r="Q200" s="23">
        <v>3026</v>
      </c>
    </row>
    <row r="201" spans="1:17" ht="15.75">
      <c r="A201" s="16" t="s">
        <v>181</v>
      </c>
      <c r="B201" s="24" t="s">
        <v>190</v>
      </c>
      <c r="C201" s="23">
        <v>15653.6</v>
      </c>
      <c r="D201" s="23">
        <v>0</v>
      </c>
      <c r="E201" s="23">
        <v>15653.6</v>
      </c>
      <c r="F201" s="23">
        <v>4069.9</v>
      </c>
      <c r="G201" s="23">
        <v>0</v>
      </c>
      <c r="H201" s="23">
        <v>4069.9</v>
      </c>
      <c r="I201" s="23">
        <v>3871.8</v>
      </c>
      <c r="J201" s="23">
        <v>0</v>
      </c>
      <c r="K201" s="23">
        <v>3871.8</v>
      </c>
      <c r="L201" s="23">
        <v>3871.2</v>
      </c>
      <c r="M201" s="23">
        <v>0</v>
      </c>
      <c r="N201" s="23">
        <v>3871.2</v>
      </c>
      <c r="O201" s="23">
        <v>3840.7</v>
      </c>
      <c r="P201" s="23">
        <v>0</v>
      </c>
      <c r="Q201" s="23">
        <v>3840.7</v>
      </c>
    </row>
    <row r="202" spans="1:17" ht="31.5">
      <c r="A202" s="16" t="s">
        <v>181</v>
      </c>
      <c r="B202" s="24" t="s">
        <v>191</v>
      </c>
      <c r="C202" s="23">
        <v>1506.9</v>
      </c>
      <c r="D202" s="23">
        <v>0</v>
      </c>
      <c r="E202" s="23">
        <v>1506.9</v>
      </c>
      <c r="F202" s="23">
        <v>408</v>
      </c>
      <c r="G202" s="23">
        <v>0</v>
      </c>
      <c r="H202" s="23">
        <v>408</v>
      </c>
      <c r="I202" s="23">
        <v>437</v>
      </c>
      <c r="J202" s="23">
        <v>0</v>
      </c>
      <c r="K202" s="23">
        <v>437</v>
      </c>
      <c r="L202" s="23">
        <v>327</v>
      </c>
      <c r="M202" s="23">
        <v>0</v>
      </c>
      <c r="N202" s="23">
        <v>327</v>
      </c>
      <c r="O202" s="23">
        <v>334.9</v>
      </c>
      <c r="P202" s="23">
        <v>0</v>
      </c>
      <c r="Q202" s="23">
        <v>334.9</v>
      </c>
    </row>
    <row r="203" spans="1:17" ht="15.75">
      <c r="A203" s="18" t="s">
        <v>181</v>
      </c>
      <c r="B203" s="19" t="s">
        <v>192</v>
      </c>
      <c r="C203" s="20">
        <v>4738.3</v>
      </c>
      <c r="D203" s="20">
        <v>0</v>
      </c>
      <c r="E203" s="20">
        <v>4738.3</v>
      </c>
      <c r="F203" s="20">
        <v>1337.7</v>
      </c>
      <c r="G203" s="20">
        <v>0</v>
      </c>
      <c r="H203" s="20">
        <v>1337.7</v>
      </c>
      <c r="I203" s="20">
        <v>1556.2</v>
      </c>
      <c r="J203" s="20">
        <v>0</v>
      </c>
      <c r="K203" s="20">
        <v>1556.2</v>
      </c>
      <c r="L203" s="20">
        <v>912.5</v>
      </c>
      <c r="M203" s="20">
        <v>0</v>
      </c>
      <c r="N203" s="20">
        <v>912.5</v>
      </c>
      <c r="O203" s="20">
        <v>931.9</v>
      </c>
      <c r="P203" s="20">
        <v>0</v>
      </c>
      <c r="Q203" s="20">
        <v>931.9</v>
      </c>
    </row>
    <row r="204" spans="1:17" ht="15.75">
      <c r="A204" s="16" t="s">
        <v>181</v>
      </c>
      <c r="B204" s="24" t="s">
        <v>130</v>
      </c>
      <c r="C204" s="23">
        <v>4201.3</v>
      </c>
      <c r="D204" s="23">
        <v>0</v>
      </c>
      <c r="E204" s="23">
        <v>4201.3</v>
      </c>
      <c r="F204" s="23">
        <v>1137.7</v>
      </c>
      <c r="G204" s="23">
        <v>0</v>
      </c>
      <c r="H204" s="23">
        <v>1137.7</v>
      </c>
      <c r="I204" s="23">
        <v>1219.2</v>
      </c>
      <c r="J204" s="23">
        <v>0</v>
      </c>
      <c r="K204" s="23">
        <v>1219.2</v>
      </c>
      <c r="L204" s="23">
        <v>912.5</v>
      </c>
      <c r="M204" s="23">
        <v>0</v>
      </c>
      <c r="N204" s="23">
        <v>912.5</v>
      </c>
      <c r="O204" s="23">
        <v>931.9</v>
      </c>
      <c r="P204" s="23">
        <v>0</v>
      </c>
      <c r="Q204" s="23">
        <v>931.9</v>
      </c>
    </row>
    <row r="205" spans="1:17" ht="15.75">
      <c r="A205" s="16" t="s">
        <v>181</v>
      </c>
      <c r="B205" s="24" t="s">
        <v>183</v>
      </c>
      <c r="C205" s="23">
        <v>537</v>
      </c>
      <c r="D205" s="23">
        <v>0</v>
      </c>
      <c r="E205" s="23">
        <v>537</v>
      </c>
      <c r="F205" s="23">
        <v>200</v>
      </c>
      <c r="G205" s="23">
        <v>0</v>
      </c>
      <c r="H205" s="23">
        <v>200</v>
      </c>
      <c r="I205" s="23">
        <v>337</v>
      </c>
      <c r="J205" s="23">
        <v>0</v>
      </c>
      <c r="K205" s="23">
        <v>337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Q205" s="23">
        <v>0</v>
      </c>
    </row>
    <row r="206" spans="1:17" ht="31.5">
      <c r="A206" s="18" t="s">
        <v>193</v>
      </c>
      <c r="B206" s="19" t="s">
        <v>194</v>
      </c>
      <c r="C206" s="20">
        <v>132220</v>
      </c>
      <c r="D206" s="20">
        <f>SUM(D207:D212)+SUM(D215:D218)</f>
        <v>1844.9</v>
      </c>
      <c r="E206" s="20">
        <f>C206+D206</f>
        <v>134064.9</v>
      </c>
      <c r="F206" s="20">
        <v>35509.8</v>
      </c>
      <c r="G206" s="20">
        <v>1639.8</v>
      </c>
      <c r="H206" s="20">
        <v>37149.6</v>
      </c>
      <c r="I206" s="20">
        <v>38735.8</v>
      </c>
      <c r="J206" s="20">
        <v>246</v>
      </c>
      <c r="K206" s="20">
        <v>38981.8</v>
      </c>
      <c r="L206" s="20">
        <v>29143.1</v>
      </c>
      <c r="M206" s="20">
        <v>277</v>
      </c>
      <c r="N206" s="20">
        <v>29420.1</v>
      </c>
      <c r="O206" s="20">
        <v>28831.3</v>
      </c>
      <c r="P206" s="20">
        <v>200</v>
      </c>
      <c r="Q206" s="20">
        <v>29031.3</v>
      </c>
    </row>
    <row r="207" spans="1:17" ht="15.75">
      <c r="A207" s="18" t="s">
        <v>195</v>
      </c>
      <c r="B207" s="19" t="s">
        <v>196</v>
      </c>
      <c r="C207" s="20">
        <v>4700</v>
      </c>
      <c r="D207" s="20">
        <v>90</v>
      </c>
      <c r="E207" s="20">
        <v>4790</v>
      </c>
      <c r="F207" s="20">
        <v>1273</v>
      </c>
      <c r="G207" s="20">
        <v>90</v>
      </c>
      <c r="H207" s="20">
        <v>1363</v>
      </c>
      <c r="I207" s="20">
        <v>1364</v>
      </c>
      <c r="J207" s="20">
        <v>0</v>
      </c>
      <c r="K207" s="20">
        <v>1364</v>
      </c>
      <c r="L207" s="20">
        <v>1021</v>
      </c>
      <c r="M207" s="20">
        <v>0</v>
      </c>
      <c r="N207" s="20">
        <v>1021</v>
      </c>
      <c r="O207" s="20">
        <v>1042</v>
      </c>
      <c r="P207" s="20">
        <v>0</v>
      </c>
      <c r="Q207" s="20">
        <v>1042</v>
      </c>
    </row>
    <row r="208" spans="1:17" ht="15.75">
      <c r="A208" s="18" t="s">
        <v>195</v>
      </c>
      <c r="B208" s="19" t="s">
        <v>197</v>
      </c>
      <c r="C208" s="20">
        <v>5700</v>
      </c>
      <c r="D208" s="20">
        <v>0</v>
      </c>
      <c r="E208" s="20">
        <v>5700</v>
      </c>
      <c r="F208" s="20">
        <v>1564</v>
      </c>
      <c r="G208" s="20">
        <v>0</v>
      </c>
      <c r="H208" s="20">
        <v>1564</v>
      </c>
      <c r="I208" s="20">
        <v>1634</v>
      </c>
      <c r="J208" s="20">
        <v>0</v>
      </c>
      <c r="K208" s="20">
        <v>1634</v>
      </c>
      <c r="L208" s="20">
        <v>1238</v>
      </c>
      <c r="M208" s="20">
        <v>0</v>
      </c>
      <c r="N208" s="20">
        <v>1238</v>
      </c>
      <c r="O208" s="20">
        <v>1264</v>
      </c>
      <c r="P208" s="20">
        <v>0</v>
      </c>
      <c r="Q208" s="20">
        <v>1264</v>
      </c>
    </row>
    <row r="209" spans="1:17" ht="15.75">
      <c r="A209" s="18" t="s">
        <v>195</v>
      </c>
      <c r="B209" s="19" t="s">
        <v>198</v>
      </c>
      <c r="C209" s="20">
        <v>13600</v>
      </c>
      <c r="D209" s="20">
        <v>22.9</v>
      </c>
      <c r="E209" s="20">
        <v>13622.9</v>
      </c>
      <c r="F209" s="20">
        <v>3683</v>
      </c>
      <c r="G209" s="20">
        <v>22.9</v>
      </c>
      <c r="H209" s="20">
        <v>3705.9</v>
      </c>
      <c r="I209" s="20">
        <v>3947</v>
      </c>
      <c r="J209" s="20">
        <v>0</v>
      </c>
      <c r="K209" s="20">
        <v>3947</v>
      </c>
      <c r="L209" s="20">
        <v>2954</v>
      </c>
      <c r="M209" s="20">
        <v>0</v>
      </c>
      <c r="N209" s="20">
        <v>2954</v>
      </c>
      <c r="O209" s="20">
        <v>3016</v>
      </c>
      <c r="P209" s="20">
        <v>0</v>
      </c>
      <c r="Q209" s="20">
        <v>3016</v>
      </c>
    </row>
    <row r="210" spans="1:17" ht="15.75">
      <c r="A210" s="18" t="s">
        <v>195</v>
      </c>
      <c r="B210" s="19" t="s">
        <v>199</v>
      </c>
      <c r="C210" s="20">
        <v>870</v>
      </c>
      <c r="D210" s="20">
        <v>0</v>
      </c>
      <c r="E210" s="20">
        <v>870</v>
      </c>
      <c r="F210" s="20">
        <v>236</v>
      </c>
      <c r="G210" s="20">
        <v>0</v>
      </c>
      <c r="H210" s="20">
        <v>236</v>
      </c>
      <c r="I210" s="20">
        <v>252</v>
      </c>
      <c r="J210" s="20">
        <v>0</v>
      </c>
      <c r="K210" s="20">
        <v>252</v>
      </c>
      <c r="L210" s="20">
        <v>189</v>
      </c>
      <c r="M210" s="20">
        <v>0</v>
      </c>
      <c r="N210" s="20">
        <v>189</v>
      </c>
      <c r="O210" s="20">
        <v>193</v>
      </c>
      <c r="P210" s="20">
        <v>0</v>
      </c>
      <c r="Q210" s="20">
        <v>193</v>
      </c>
    </row>
    <row r="211" spans="1:17" ht="15.75">
      <c r="A211" s="18" t="s">
        <v>195</v>
      </c>
      <c r="B211" s="19" t="s">
        <v>200</v>
      </c>
      <c r="C211" s="20">
        <v>8180</v>
      </c>
      <c r="D211" s="20">
        <v>0</v>
      </c>
      <c r="E211" s="20">
        <v>8180</v>
      </c>
      <c r="F211" s="20">
        <v>2226.6</v>
      </c>
      <c r="G211" s="20">
        <v>30</v>
      </c>
      <c r="H211" s="20">
        <v>2256.6</v>
      </c>
      <c r="I211" s="20">
        <v>2376.9</v>
      </c>
      <c r="J211" s="20">
        <v>-30</v>
      </c>
      <c r="K211" s="20">
        <v>2346.9</v>
      </c>
      <c r="L211" s="20">
        <v>2180.9</v>
      </c>
      <c r="M211" s="20">
        <v>0</v>
      </c>
      <c r="N211" s="20">
        <v>2180.9</v>
      </c>
      <c r="O211" s="20">
        <v>1395.6</v>
      </c>
      <c r="P211" s="20">
        <v>0</v>
      </c>
      <c r="Q211" s="20">
        <v>1395.6</v>
      </c>
    </row>
    <row r="212" spans="1:17" ht="15.75">
      <c r="A212" s="18" t="s">
        <v>195</v>
      </c>
      <c r="B212" s="19" t="s">
        <v>201</v>
      </c>
      <c r="C212" s="20">
        <v>47407</v>
      </c>
      <c r="D212" s="20">
        <v>430.7</v>
      </c>
      <c r="E212" s="20">
        <v>47837.7</v>
      </c>
      <c r="F212" s="20">
        <v>12795</v>
      </c>
      <c r="G212" s="20">
        <v>430.7</v>
      </c>
      <c r="H212" s="20">
        <v>13225.7</v>
      </c>
      <c r="I212" s="20">
        <v>13998</v>
      </c>
      <c r="J212" s="20">
        <v>0</v>
      </c>
      <c r="K212" s="20">
        <v>13998</v>
      </c>
      <c r="L212" s="20">
        <v>9898</v>
      </c>
      <c r="M212" s="20">
        <v>0</v>
      </c>
      <c r="N212" s="20">
        <v>9898</v>
      </c>
      <c r="O212" s="20">
        <v>10716</v>
      </c>
      <c r="P212" s="20">
        <v>0</v>
      </c>
      <c r="Q212" s="20">
        <v>10716</v>
      </c>
    </row>
    <row r="213" spans="1:17" ht="15.75">
      <c r="A213" s="16" t="s">
        <v>195</v>
      </c>
      <c r="B213" s="24" t="s">
        <v>130</v>
      </c>
      <c r="C213" s="23">
        <v>29407</v>
      </c>
      <c r="D213" s="23">
        <v>430.7</v>
      </c>
      <c r="E213" s="23">
        <v>29837.7</v>
      </c>
      <c r="F213" s="23">
        <v>6135</v>
      </c>
      <c r="G213" s="23">
        <v>430.7</v>
      </c>
      <c r="H213" s="23">
        <v>6565.7</v>
      </c>
      <c r="I213" s="23">
        <v>9405</v>
      </c>
      <c r="J213" s="23">
        <v>0</v>
      </c>
      <c r="K213" s="23">
        <v>9405</v>
      </c>
      <c r="L213" s="23">
        <v>6559</v>
      </c>
      <c r="M213" s="23">
        <v>0</v>
      </c>
      <c r="N213" s="23">
        <v>6559</v>
      </c>
      <c r="O213" s="23">
        <v>7308</v>
      </c>
      <c r="P213" s="23">
        <v>0</v>
      </c>
      <c r="Q213" s="23">
        <v>7308</v>
      </c>
    </row>
    <row r="214" spans="1:17" ht="15.75">
      <c r="A214" s="16" t="s">
        <v>195</v>
      </c>
      <c r="B214" s="24" t="s">
        <v>202</v>
      </c>
      <c r="C214" s="23">
        <v>18000</v>
      </c>
      <c r="D214" s="23">
        <v>0</v>
      </c>
      <c r="E214" s="23">
        <v>18000</v>
      </c>
      <c r="F214" s="23">
        <v>6660</v>
      </c>
      <c r="G214" s="23">
        <v>0</v>
      </c>
      <c r="H214" s="23">
        <v>6660</v>
      </c>
      <c r="I214" s="23">
        <v>4593</v>
      </c>
      <c r="J214" s="23">
        <v>0</v>
      </c>
      <c r="K214" s="23">
        <v>4593</v>
      </c>
      <c r="L214" s="23">
        <v>3339</v>
      </c>
      <c r="M214" s="23">
        <v>0</v>
      </c>
      <c r="N214" s="23">
        <v>3339</v>
      </c>
      <c r="O214" s="23">
        <v>3408</v>
      </c>
      <c r="P214" s="23">
        <v>0</v>
      </c>
      <c r="Q214" s="23">
        <v>3408</v>
      </c>
    </row>
    <row r="215" spans="1:17" ht="15.75">
      <c r="A215" s="18" t="s">
        <v>195</v>
      </c>
      <c r="B215" s="19" t="s">
        <v>203</v>
      </c>
      <c r="C215" s="20">
        <v>2450</v>
      </c>
      <c r="D215" s="20">
        <v>0</v>
      </c>
      <c r="E215" s="20">
        <v>2450</v>
      </c>
      <c r="F215" s="20">
        <v>694</v>
      </c>
      <c r="G215" s="20">
        <v>0</v>
      </c>
      <c r="H215" s="20">
        <v>694</v>
      </c>
      <c r="I215" s="20">
        <v>691</v>
      </c>
      <c r="J215" s="20">
        <v>0</v>
      </c>
      <c r="K215" s="20">
        <v>691</v>
      </c>
      <c r="L215" s="20">
        <v>532</v>
      </c>
      <c r="M215" s="20">
        <v>0</v>
      </c>
      <c r="N215" s="20">
        <v>532</v>
      </c>
      <c r="O215" s="20">
        <v>533</v>
      </c>
      <c r="P215" s="20">
        <v>0</v>
      </c>
      <c r="Q215" s="20">
        <v>533</v>
      </c>
    </row>
    <row r="216" spans="1:17" ht="15.75">
      <c r="A216" s="18" t="s">
        <v>195</v>
      </c>
      <c r="B216" s="19" t="s">
        <v>204</v>
      </c>
      <c r="C216" s="20">
        <v>13506</v>
      </c>
      <c r="D216" s="20">
        <v>234.9</v>
      </c>
      <c r="E216" s="20">
        <v>13740.9</v>
      </c>
      <c r="F216" s="20">
        <v>3661.2</v>
      </c>
      <c r="G216" s="20">
        <v>234.9</v>
      </c>
      <c r="H216" s="20">
        <v>3896.1</v>
      </c>
      <c r="I216" s="20">
        <v>3916.9</v>
      </c>
      <c r="J216" s="20">
        <v>0</v>
      </c>
      <c r="K216" s="20">
        <v>3916.9</v>
      </c>
      <c r="L216" s="20">
        <v>2938.2</v>
      </c>
      <c r="M216" s="20">
        <v>0</v>
      </c>
      <c r="N216" s="20">
        <v>2938.2</v>
      </c>
      <c r="O216" s="20">
        <v>2989.7</v>
      </c>
      <c r="P216" s="20">
        <v>0</v>
      </c>
      <c r="Q216" s="20">
        <v>2989.7</v>
      </c>
    </row>
    <row r="217" spans="1:17" ht="15.75">
      <c r="A217" s="18" t="s">
        <v>195</v>
      </c>
      <c r="B217" s="19" t="s">
        <v>205</v>
      </c>
      <c r="C217" s="20">
        <v>27294</v>
      </c>
      <c r="D217" s="20">
        <v>62.5</v>
      </c>
      <c r="E217" s="20">
        <v>27356.5</v>
      </c>
      <c r="F217" s="20">
        <v>7071</v>
      </c>
      <c r="G217" s="20">
        <v>62.5</v>
      </c>
      <c r="H217" s="20">
        <v>7133.5</v>
      </c>
      <c r="I217" s="20">
        <v>8086</v>
      </c>
      <c r="J217" s="20">
        <v>0</v>
      </c>
      <c r="K217" s="20">
        <v>8086</v>
      </c>
      <c r="L217" s="20">
        <v>6343</v>
      </c>
      <c r="M217" s="20">
        <v>0</v>
      </c>
      <c r="N217" s="20">
        <v>6343</v>
      </c>
      <c r="O217" s="20">
        <v>5794</v>
      </c>
      <c r="P217" s="20">
        <v>0</v>
      </c>
      <c r="Q217" s="20">
        <v>5794</v>
      </c>
    </row>
    <row r="218" spans="1:17" ht="15.75">
      <c r="A218" s="18" t="s">
        <v>206</v>
      </c>
      <c r="B218" s="19" t="s">
        <v>207</v>
      </c>
      <c r="C218" s="20">
        <v>8513</v>
      </c>
      <c r="D218" s="20">
        <v>1003.9</v>
      </c>
      <c r="E218" s="20">
        <v>9516.9</v>
      </c>
      <c r="F218" s="20">
        <v>2306</v>
      </c>
      <c r="G218" s="20">
        <v>250.9</v>
      </c>
      <c r="H218" s="20">
        <v>2556.9</v>
      </c>
      <c r="I218" s="20">
        <v>2470</v>
      </c>
      <c r="J218" s="20">
        <v>276</v>
      </c>
      <c r="K218" s="20">
        <v>2746</v>
      </c>
      <c r="L218" s="20">
        <v>1849</v>
      </c>
      <c r="M218" s="20">
        <v>277</v>
      </c>
      <c r="N218" s="20">
        <v>2126</v>
      </c>
      <c r="O218" s="20">
        <v>1888</v>
      </c>
      <c r="P218" s="20">
        <v>200</v>
      </c>
      <c r="Q218" s="20">
        <v>2088</v>
      </c>
    </row>
    <row r="219" spans="1:17" ht="15.75">
      <c r="A219" s="18" t="s">
        <v>208</v>
      </c>
      <c r="B219" s="19" t="s">
        <v>209</v>
      </c>
      <c r="C219" s="20">
        <v>55627.46</v>
      </c>
      <c r="D219" s="20">
        <v>2366.74</v>
      </c>
      <c r="E219" s="20">
        <v>57994.2</v>
      </c>
      <c r="F219" s="20">
        <v>16531.46</v>
      </c>
      <c r="G219" s="20">
        <v>2244.24</v>
      </c>
      <c r="H219" s="20">
        <v>18775.7</v>
      </c>
      <c r="I219" s="20">
        <v>17859.8</v>
      </c>
      <c r="J219" s="20">
        <v>122.5</v>
      </c>
      <c r="K219" s="20">
        <v>17982.3</v>
      </c>
      <c r="L219" s="20">
        <v>10770.8</v>
      </c>
      <c r="M219" s="20">
        <v>0</v>
      </c>
      <c r="N219" s="20">
        <v>10770.8</v>
      </c>
      <c r="O219" s="20">
        <v>10465.4</v>
      </c>
      <c r="P219" s="20">
        <v>0</v>
      </c>
      <c r="Q219" s="20">
        <v>10465.4</v>
      </c>
    </row>
    <row r="220" spans="1:17" ht="15.75">
      <c r="A220" s="18" t="s">
        <v>210</v>
      </c>
      <c r="B220" s="19" t="s">
        <v>23</v>
      </c>
      <c r="C220" s="20">
        <v>0</v>
      </c>
      <c r="D220" s="20">
        <v>22177.9</v>
      </c>
      <c r="E220" s="20">
        <v>22177.9</v>
      </c>
      <c r="F220" s="20">
        <v>0</v>
      </c>
      <c r="G220" s="20">
        <v>0</v>
      </c>
      <c r="H220" s="20">
        <v>0</v>
      </c>
      <c r="I220" s="20">
        <v>0</v>
      </c>
      <c r="J220" s="20">
        <v>8826.1</v>
      </c>
      <c r="K220" s="20">
        <v>8826.1</v>
      </c>
      <c r="L220" s="20">
        <v>0</v>
      </c>
      <c r="M220" s="20">
        <v>6605.9</v>
      </c>
      <c r="N220" s="20">
        <v>6605.9</v>
      </c>
      <c r="O220" s="20">
        <v>0</v>
      </c>
      <c r="P220" s="20">
        <v>6745.9</v>
      </c>
      <c r="Q220" s="20">
        <v>6745.9</v>
      </c>
    </row>
    <row r="221" spans="1:17" ht="31.5">
      <c r="A221" s="16" t="s">
        <v>210</v>
      </c>
      <c r="B221" s="32" t="s">
        <v>286</v>
      </c>
      <c r="C221" s="23">
        <v>0</v>
      </c>
      <c r="D221" s="23">
        <v>2024.6</v>
      </c>
      <c r="E221" s="23">
        <v>2024.6</v>
      </c>
      <c r="F221" s="23">
        <v>0</v>
      </c>
      <c r="G221" s="23">
        <v>0</v>
      </c>
      <c r="H221" s="23">
        <v>0</v>
      </c>
      <c r="I221" s="23">
        <v>0</v>
      </c>
      <c r="J221" s="23">
        <v>805.7</v>
      </c>
      <c r="K221" s="23">
        <v>805.7</v>
      </c>
      <c r="L221" s="23">
        <v>0</v>
      </c>
      <c r="M221" s="23">
        <v>603</v>
      </c>
      <c r="N221" s="23">
        <v>603</v>
      </c>
      <c r="O221" s="23">
        <v>0</v>
      </c>
      <c r="P221" s="23">
        <v>615.9</v>
      </c>
      <c r="Q221" s="23">
        <v>615.9</v>
      </c>
    </row>
    <row r="222" spans="1:17" ht="15.75">
      <c r="A222" s="16" t="s">
        <v>210</v>
      </c>
      <c r="B222" s="32" t="s">
        <v>287</v>
      </c>
      <c r="C222" s="23">
        <v>0</v>
      </c>
      <c r="D222" s="23">
        <v>8632.1</v>
      </c>
      <c r="E222" s="23">
        <v>8632.1</v>
      </c>
      <c r="F222" s="23">
        <v>0</v>
      </c>
      <c r="G222" s="23">
        <v>0</v>
      </c>
      <c r="H222" s="23">
        <v>0</v>
      </c>
      <c r="I222" s="23">
        <v>0</v>
      </c>
      <c r="J222" s="23">
        <v>3435.3</v>
      </c>
      <c r="K222" s="23">
        <v>3435.3</v>
      </c>
      <c r="L222" s="23">
        <v>0</v>
      </c>
      <c r="M222" s="23">
        <v>2571.2</v>
      </c>
      <c r="N222" s="23">
        <v>2571.2</v>
      </c>
      <c r="O222" s="23">
        <v>0</v>
      </c>
      <c r="P222" s="23">
        <v>2625.6</v>
      </c>
      <c r="Q222" s="23">
        <v>2625.6</v>
      </c>
    </row>
    <row r="223" spans="1:17" ht="50.25" customHeight="1">
      <c r="A223" s="16" t="s">
        <v>210</v>
      </c>
      <c r="B223" s="32" t="s">
        <v>288</v>
      </c>
      <c r="C223" s="23">
        <v>0</v>
      </c>
      <c r="D223" s="23">
        <v>11521.2</v>
      </c>
      <c r="E223" s="23">
        <v>11521.2</v>
      </c>
      <c r="F223" s="23">
        <v>0</v>
      </c>
      <c r="G223" s="23">
        <v>0</v>
      </c>
      <c r="H223" s="23">
        <v>0</v>
      </c>
      <c r="I223" s="23">
        <v>0</v>
      </c>
      <c r="J223" s="23">
        <v>4585.1</v>
      </c>
      <c r="K223" s="23">
        <v>4585.1</v>
      </c>
      <c r="L223" s="23">
        <v>0</v>
      </c>
      <c r="M223" s="23">
        <v>3431.7</v>
      </c>
      <c r="N223" s="23">
        <v>3431.7</v>
      </c>
      <c r="O223" s="23">
        <v>0</v>
      </c>
      <c r="P223" s="23">
        <v>3504.4</v>
      </c>
      <c r="Q223" s="23">
        <v>3504.4</v>
      </c>
    </row>
    <row r="224" spans="1:17" ht="15.75">
      <c r="A224" s="18" t="s">
        <v>210</v>
      </c>
      <c r="B224" s="19" t="s">
        <v>211</v>
      </c>
      <c r="C224" s="20">
        <v>30413.9</v>
      </c>
      <c r="D224" s="20">
        <v>-22177.9</v>
      </c>
      <c r="E224" s="20">
        <v>8236</v>
      </c>
      <c r="F224" s="20">
        <v>8236</v>
      </c>
      <c r="G224" s="20">
        <v>0</v>
      </c>
      <c r="H224" s="20">
        <v>8236</v>
      </c>
      <c r="I224" s="20">
        <v>8826.1</v>
      </c>
      <c r="J224" s="20">
        <v>-8826.1</v>
      </c>
      <c r="K224" s="20">
        <v>0</v>
      </c>
      <c r="L224" s="20">
        <v>6605.9</v>
      </c>
      <c r="M224" s="20">
        <v>-6605.9</v>
      </c>
      <c r="N224" s="20">
        <v>0</v>
      </c>
      <c r="O224" s="20">
        <v>6745.9</v>
      </c>
      <c r="P224" s="20">
        <v>-6745.9</v>
      </c>
      <c r="Q224" s="20">
        <v>0</v>
      </c>
    </row>
    <row r="225" spans="1:17" ht="15.75">
      <c r="A225" s="16" t="s">
        <v>210</v>
      </c>
      <c r="B225" s="24" t="s">
        <v>212</v>
      </c>
      <c r="C225" s="23">
        <v>2776.4</v>
      </c>
      <c r="D225" s="23">
        <v>-2024.6</v>
      </c>
      <c r="E225" s="23">
        <v>751.8</v>
      </c>
      <c r="F225" s="23">
        <v>751.8</v>
      </c>
      <c r="G225" s="23">
        <v>0</v>
      </c>
      <c r="H225" s="23">
        <v>751.8</v>
      </c>
      <c r="I225" s="23">
        <v>805.7</v>
      </c>
      <c r="J225" s="23">
        <v>-805.7</v>
      </c>
      <c r="K225" s="23">
        <v>0</v>
      </c>
      <c r="L225" s="23">
        <v>603</v>
      </c>
      <c r="M225" s="23">
        <v>-603</v>
      </c>
      <c r="N225" s="23">
        <v>0</v>
      </c>
      <c r="O225" s="23">
        <v>615.9</v>
      </c>
      <c r="P225" s="23">
        <v>-615.9</v>
      </c>
      <c r="Q225" s="23">
        <v>0</v>
      </c>
    </row>
    <row r="226" spans="1:17" ht="15.75">
      <c r="A226" s="16" t="s">
        <v>210</v>
      </c>
      <c r="B226" s="24" t="s">
        <v>213</v>
      </c>
      <c r="C226" s="23">
        <v>11837.8</v>
      </c>
      <c r="D226" s="23">
        <v>-8632.1</v>
      </c>
      <c r="E226" s="23">
        <v>3205.7</v>
      </c>
      <c r="F226" s="23">
        <v>3205.7</v>
      </c>
      <c r="G226" s="23">
        <v>0</v>
      </c>
      <c r="H226" s="23">
        <v>3205.7</v>
      </c>
      <c r="I226" s="23">
        <v>3435.3</v>
      </c>
      <c r="J226" s="23">
        <v>-3435.3</v>
      </c>
      <c r="K226" s="23">
        <v>0</v>
      </c>
      <c r="L226" s="23">
        <v>2571.2</v>
      </c>
      <c r="M226" s="23">
        <v>-2571.2</v>
      </c>
      <c r="N226" s="23">
        <v>0</v>
      </c>
      <c r="O226" s="23">
        <v>2625.6</v>
      </c>
      <c r="P226" s="23">
        <v>-2625.6</v>
      </c>
      <c r="Q226" s="23">
        <v>0</v>
      </c>
    </row>
    <row r="227" spans="1:17" ht="15.75">
      <c r="A227" s="16" t="s">
        <v>210</v>
      </c>
      <c r="B227" s="24" t="s">
        <v>214</v>
      </c>
      <c r="C227" s="23">
        <v>15799.7</v>
      </c>
      <c r="D227" s="23">
        <v>-11521.2</v>
      </c>
      <c r="E227" s="23">
        <v>4278.5</v>
      </c>
      <c r="F227" s="23">
        <v>4278.5</v>
      </c>
      <c r="G227" s="23">
        <v>0</v>
      </c>
      <c r="H227" s="23">
        <v>4278.5</v>
      </c>
      <c r="I227" s="23">
        <v>4585.1</v>
      </c>
      <c r="J227" s="23">
        <v>-4585.1</v>
      </c>
      <c r="K227" s="23">
        <v>0</v>
      </c>
      <c r="L227" s="23">
        <v>3431.7</v>
      </c>
      <c r="M227" s="23">
        <v>-3431.7</v>
      </c>
      <c r="N227" s="23">
        <v>0</v>
      </c>
      <c r="O227" s="23">
        <v>3504.4</v>
      </c>
      <c r="P227" s="23">
        <v>-3504.4</v>
      </c>
      <c r="Q227" s="23">
        <v>0</v>
      </c>
    </row>
    <row r="228" spans="1:17" ht="15.75">
      <c r="A228" s="18" t="s">
        <v>210</v>
      </c>
      <c r="B228" s="19" t="s">
        <v>215</v>
      </c>
      <c r="C228" s="20">
        <v>3356.1</v>
      </c>
      <c r="D228" s="20">
        <v>0</v>
      </c>
      <c r="E228" s="20">
        <v>3356.1</v>
      </c>
      <c r="F228" s="20">
        <v>873.2</v>
      </c>
      <c r="G228" s="20">
        <v>0</v>
      </c>
      <c r="H228" s="20">
        <v>873.2</v>
      </c>
      <c r="I228" s="20">
        <v>916.7</v>
      </c>
      <c r="J228" s="20">
        <v>0</v>
      </c>
      <c r="K228" s="20">
        <v>916.7</v>
      </c>
      <c r="L228" s="20">
        <v>780.9</v>
      </c>
      <c r="M228" s="20">
        <v>0</v>
      </c>
      <c r="N228" s="20">
        <v>780.9</v>
      </c>
      <c r="O228" s="20">
        <v>785.3</v>
      </c>
      <c r="P228" s="20">
        <v>0</v>
      </c>
      <c r="Q228" s="20">
        <v>785.3</v>
      </c>
    </row>
    <row r="229" spans="1:17" ht="15.75">
      <c r="A229" s="16" t="s">
        <v>210</v>
      </c>
      <c r="B229" s="24" t="s">
        <v>216</v>
      </c>
      <c r="C229" s="23">
        <v>1037.9</v>
      </c>
      <c r="D229" s="23">
        <v>0</v>
      </c>
      <c r="E229" s="23">
        <v>1037.9</v>
      </c>
      <c r="F229" s="23">
        <v>260.7</v>
      </c>
      <c r="G229" s="23">
        <v>0</v>
      </c>
      <c r="H229" s="23">
        <v>260.7</v>
      </c>
      <c r="I229" s="23">
        <v>270.4</v>
      </c>
      <c r="J229" s="23">
        <v>0</v>
      </c>
      <c r="K229" s="23">
        <v>270.4</v>
      </c>
      <c r="L229" s="23">
        <v>255.1</v>
      </c>
      <c r="M229" s="23">
        <v>0</v>
      </c>
      <c r="N229" s="23">
        <v>255.1</v>
      </c>
      <c r="O229" s="23">
        <v>251.7</v>
      </c>
      <c r="P229" s="23">
        <v>0</v>
      </c>
      <c r="Q229" s="23">
        <v>251.7</v>
      </c>
    </row>
    <row r="230" spans="1:17" ht="15.75">
      <c r="A230" s="16" t="s">
        <v>210</v>
      </c>
      <c r="B230" s="24" t="s">
        <v>213</v>
      </c>
      <c r="C230" s="23">
        <v>2318.2</v>
      </c>
      <c r="D230" s="23">
        <v>0</v>
      </c>
      <c r="E230" s="23">
        <v>2318.2</v>
      </c>
      <c r="F230" s="23">
        <v>612.5</v>
      </c>
      <c r="G230" s="23">
        <v>0</v>
      </c>
      <c r="H230" s="23">
        <v>612.5</v>
      </c>
      <c r="I230" s="23">
        <v>646.3</v>
      </c>
      <c r="J230" s="23">
        <v>0</v>
      </c>
      <c r="K230" s="23">
        <v>646.3</v>
      </c>
      <c r="L230" s="23">
        <v>525.8</v>
      </c>
      <c r="M230" s="23">
        <v>0</v>
      </c>
      <c r="N230" s="23">
        <v>525.8</v>
      </c>
      <c r="O230" s="23">
        <v>533.6</v>
      </c>
      <c r="P230" s="23">
        <v>0</v>
      </c>
      <c r="Q230" s="23">
        <v>533.6</v>
      </c>
    </row>
    <row r="231" spans="1:17" ht="63">
      <c r="A231" s="18" t="s">
        <v>217</v>
      </c>
      <c r="B231" s="19" t="s">
        <v>218</v>
      </c>
      <c r="C231" s="20">
        <v>9000.3</v>
      </c>
      <c r="D231" s="20">
        <v>490</v>
      </c>
      <c r="E231" s="20">
        <v>9490.3</v>
      </c>
      <c r="F231" s="20">
        <v>2437</v>
      </c>
      <c r="G231" s="20">
        <v>367.5</v>
      </c>
      <c r="H231" s="20">
        <v>2804.5</v>
      </c>
      <c r="I231" s="20">
        <v>2610</v>
      </c>
      <c r="J231" s="20">
        <v>122.5</v>
      </c>
      <c r="K231" s="20">
        <v>2732.5</v>
      </c>
      <c r="L231" s="20">
        <v>1980</v>
      </c>
      <c r="M231" s="20">
        <v>0</v>
      </c>
      <c r="N231" s="20">
        <v>1980</v>
      </c>
      <c r="O231" s="20">
        <v>1973.3</v>
      </c>
      <c r="P231" s="20">
        <v>0</v>
      </c>
      <c r="Q231" s="20">
        <v>1973.3</v>
      </c>
    </row>
    <row r="232" spans="1:17" ht="15.75">
      <c r="A232" s="18" t="s">
        <v>219</v>
      </c>
      <c r="B232" s="19" t="s">
        <v>267</v>
      </c>
      <c r="C232" s="20">
        <v>8477.26</v>
      </c>
      <c r="D232" s="20">
        <v>1876.74</v>
      </c>
      <c r="E232" s="20">
        <v>10354</v>
      </c>
      <c r="F232" s="20">
        <v>3799.26</v>
      </c>
      <c r="G232" s="20">
        <v>1876.74</v>
      </c>
      <c r="H232" s="20">
        <v>5676</v>
      </c>
      <c r="I232" s="20">
        <v>4237</v>
      </c>
      <c r="J232" s="20">
        <v>0</v>
      </c>
      <c r="K232" s="20">
        <v>4237</v>
      </c>
      <c r="L232" s="20">
        <v>441</v>
      </c>
      <c r="M232" s="20">
        <v>0</v>
      </c>
      <c r="N232" s="20">
        <v>441</v>
      </c>
      <c r="O232" s="20">
        <v>0</v>
      </c>
      <c r="P232" s="20">
        <v>0</v>
      </c>
      <c r="Q232" s="20">
        <v>0</v>
      </c>
    </row>
    <row r="233" spans="1:17" ht="15.75" hidden="1" outlineLevel="1">
      <c r="A233" s="16" t="s">
        <v>219</v>
      </c>
      <c r="B233" s="24" t="s">
        <v>220</v>
      </c>
      <c r="C233" s="23">
        <v>8474</v>
      </c>
      <c r="D233" s="23">
        <v>0</v>
      </c>
      <c r="E233" s="23">
        <v>8474</v>
      </c>
      <c r="F233" s="23">
        <v>3796</v>
      </c>
      <c r="G233" s="23">
        <v>0</v>
      </c>
      <c r="H233" s="23">
        <v>3796</v>
      </c>
      <c r="I233" s="23">
        <v>4237</v>
      </c>
      <c r="J233" s="23">
        <v>0</v>
      </c>
      <c r="K233" s="23">
        <v>4237</v>
      </c>
      <c r="L233" s="23">
        <v>441</v>
      </c>
      <c r="M233" s="23">
        <v>0</v>
      </c>
      <c r="N233" s="23">
        <v>441</v>
      </c>
      <c r="O233" s="23">
        <v>0</v>
      </c>
      <c r="P233" s="23">
        <v>0</v>
      </c>
      <c r="Q233" s="23">
        <v>0</v>
      </c>
    </row>
    <row r="234" spans="1:17" ht="15.75" hidden="1" outlineLevel="1">
      <c r="A234" s="16" t="s">
        <v>219</v>
      </c>
      <c r="B234" s="24" t="s">
        <v>221</v>
      </c>
      <c r="C234" s="23">
        <v>3.26</v>
      </c>
      <c r="D234" s="23">
        <v>-3.26</v>
      </c>
      <c r="E234" s="23">
        <v>0</v>
      </c>
      <c r="F234" s="23">
        <v>3.26</v>
      </c>
      <c r="G234" s="23">
        <v>-3.26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23">
        <v>0</v>
      </c>
    </row>
    <row r="235" spans="1:17" ht="15.75" hidden="1" outlineLevel="1">
      <c r="A235" s="16" t="s">
        <v>219</v>
      </c>
      <c r="B235" s="24" t="s">
        <v>222</v>
      </c>
      <c r="C235" s="23">
        <v>0</v>
      </c>
      <c r="D235" s="23">
        <v>1880</v>
      </c>
      <c r="E235" s="23">
        <v>1880</v>
      </c>
      <c r="F235" s="23">
        <v>0</v>
      </c>
      <c r="G235" s="23">
        <v>1880</v>
      </c>
      <c r="H235" s="23">
        <v>1880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Q235" s="23">
        <v>0</v>
      </c>
    </row>
    <row r="236" spans="1:17" ht="31.5" collapsed="1">
      <c r="A236" s="18" t="s">
        <v>219</v>
      </c>
      <c r="B236" s="19" t="s">
        <v>223</v>
      </c>
      <c r="C236" s="20">
        <v>4379.9</v>
      </c>
      <c r="D236" s="20">
        <v>0</v>
      </c>
      <c r="E236" s="20">
        <v>4379.9</v>
      </c>
      <c r="F236" s="20">
        <v>1186</v>
      </c>
      <c r="G236" s="20">
        <v>0</v>
      </c>
      <c r="H236" s="20">
        <v>1186</v>
      </c>
      <c r="I236" s="20">
        <v>1270</v>
      </c>
      <c r="J236" s="20">
        <v>0</v>
      </c>
      <c r="K236" s="20">
        <v>1270</v>
      </c>
      <c r="L236" s="20">
        <v>963</v>
      </c>
      <c r="M236" s="20">
        <v>0</v>
      </c>
      <c r="N236" s="20">
        <v>963</v>
      </c>
      <c r="O236" s="20">
        <v>960.9</v>
      </c>
      <c r="P236" s="20">
        <v>0</v>
      </c>
      <c r="Q236" s="20">
        <v>960.9</v>
      </c>
    </row>
    <row r="237" spans="1:17" ht="15.75">
      <c r="A237" s="18" t="s">
        <v>224</v>
      </c>
      <c r="B237" s="19" t="s">
        <v>225</v>
      </c>
      <c r="C237" s="20">
        <v>81177</v>
      </c>
      <c r="D237" s="20">
        <v>8701</v>
      </c>
      <c r="E237" s="20">
        <v>89878</v>
      </c>
      <c r="F237" s="20">
        <v>22367.3</v>
      </c>
      <c r="G237" s="20">
        <v>3557</v>
      </c>
      <c r="H237" s="20">
        <v>25924.3</v>
      </c>
      <c r="I237" s="20">
        <v>21669.4</v>
      </c>
      <c r="J237" s="20">
        <v>1759</v>
      </c>
      <c r="K237" s="20">
        <v>23428.4</v>
      </c>
      <c r="L237" s="20">
        <v>18590.8</v>
      </c>
      <c r="M237" s="20">
        <v>1759</v>
      </c>
      <c r="N237" s="20">
        <v>20349.8</v>
      </c>
      <c r="O237" s="20">
        <v>18549.5</v>
      </c>
      <c r="P237" s="20">
        <v>1626</v>
      </c>
      <c r="Q237" s="20">
        <v>20175.5</v>
      </c>
    </row>
    <row r="238" spans="1:17" ht="15.75">
      <c r="A238" s="18" t="s">
        <v>226</v>
      </c>
      <c r="B238" s="19" t="s">
        <v>227</v>
      </c>
      <c r="C238" s="20">
        <v>4977.3</v>
      </c>
      <c r="D238" s="20">
        <v>0</v>
      </c>
      <c r="E238" s="20">
        <v>4977.3</v>
      </c>
      <c r="F238" s="20">
        <v>1347.9</v>
      </c>
      <c r="G238" s="20">
        <v>0</v>
      </c>
      <c r="H238" s="20">
        <v>1347.9</v>
      </c>
      <c r="I238" s="20">
        <v>1444.4</v>
      </c>
      <c r="J238" s="20">
        <v>0</v>
      </c>
      <c r="K238" s="20">
        <v>1444.4</v>
      </c>
      <c r="L238" s="20">
        <v>1081.1</v>
      </c>
      <c r="M238" s="20">
        <v>0</v>
      </c>
      <c r="N238" s="20">
        <v>1081.1</v>
      </c>
      <c r="O238" s="20">
        <v>1103.9</v>
      </c>
      <c r="P238" s="20">
        <v>0</v>
      </c>
      <c r="Q238" s="20">
        <v>1103.9</v>
      </c>
    </row>
    <row r="239" spans="1:17" ht="15.75">
      <c r="A239" s="16" t="s">
        <v>226</v>
      </c>
      <c r="B239" s="24" t="s">
        <v>130</v>
      </c>
      <c r="C239" s="23">
        <v>4165</v>
      </c>
      <c r="D239" s="23">
        <v>0</v>
      </c>
      <c r="E239" s="23">
        <v>4165</v>
      </c>
      <c r="F239" s="23">
        <v>1145.9</v>
      </c>
      <c r="G239" s="23">
        <v>0</v>
      </c>
      <c r="H239" s="23">
        <v>1145.9</v>
      </c>
      <c r="I239" s="23">
        <v>1242.4</v>
      </c>
      <c r="J239" s="23">
        <v>0</v>
      </c>
      <c r="K239" s="23">
        <v>1242.4</v>
      </c>
      <c r="L239" s="23">
        <v>878.1</v>
      </c>
      <c r="M239" s="23">
        <v>0</v>
      </c>
      <c r="N239" s="23">
        <v>878.1</v>
      </c>
      <c r="O239" s="23">
        <v>898.6</v>
      </c>
      <c r="P239" s="23">
        <v>0</v>
      </c>
      <c r="Q239" s="23">
        <v>898.6</v>
      </c>
    </row>
    <row r="240" spans="1:17" ht="63">
      <c r="A240" s="16" t="s">
        <v>226</v>
      </c>
      <c r="B240" s="24" t="s">
        <v>228</v>
      </c>
      <c r="C240" s="23">
        <v>267.3</v>
      </c>
      <c r="D240" s="23">
        <v>0</v>
      </c>
      <c r="E240" s="23">
        <v>267.3</v>
      </c>
      <c r="F240" s="23">
        <v>66</v>
      </c>
      <c r="G240" s="23">
        <v>0</v>
      </c>
      <c r="H240" s="23">
        <v>66</v>
      </c>
      <c r="I240" s="23">
        <v>66</v>
      </c>
      <c r="J240" s="23">
        <v>0</v>
      </c>
      <c r="K240" s="23">
        <v>66</v>
      </c>
      <c r="L240" s="23">
        <v>67</v>
      </c>
      <c r="M240" s="23">
        <v>0</v>
      </c>
      <c r="N240" s="23">
        <v>67</v>
      </c>
      <c r="O240" s="23">
        <v>68.3</v>
      </c>
      <c r="P240" s="23">
        <v>0</v>
      </c>
      <c r="Q240" s="23">
        <v>68.3</v>
      </c>
    </row>
    <row r="241" spans="1:17" ht="47.25">
      <c r="A241" s="16" t="s">
        <v>226</v>
      </c>
      <c r="B241" s="24" t="s">
        <v>229</v>
      </c>
      <c r="C241" s="23">
        <v>545</v>
      </c>
      <c r="D241" s="23">
        <v>0</v>
      </c>
      <c r="E241" s="23">
        <v>545</v>
      </c>
      <c r="F241" s="23">
        <v>136</v>
      </c>
      <c r="G241" s="23">
        <v>0</v>
      </c>
      <c r="H241" s="23">
        <v>136</v>
      </c>
      <c r="I241" s="23">
        <v>136</v>
      </c>
      <c r="J241" s="23">
        <v>0</v>
      </c>
      <c r="K241" s="23">
        <v>136</v>
      </c>
      <c r="L241" s="23">
        <v>136</v>
      </c>
      <c r="M241" s="23">
        <v>0</v>
      </c>
      <c r="N241" s="23">
        <v>136</v>
      </c>
      <c r="O241" s="23">
        <v>137</v>
      </c>
      <c r="P241" s="23">
        <v>0</v>
      </c>
      <c r="Q241" s="23">
        <v>137</v>
      </c>
    </row>
    <row r="242" spans="1:17" ht="31.5">
      <c r="A242" s="18" t="s">
        <v>230</v>
      </c>
      <c r="B242" s="19" t="s">
        <v>231</v>
      </c>
      <c r="C242" s="20">
        <v>268</v>
      </c>
      <c r="D242" s="20">
        <v>-242.45</v>
      </c>
      <c r="E242" s="20">
        <v>25.55</v>
      </c>
      <c r="F242" s="20">
        <v>73</v>
      </c>
      <c r="G242" s="20">
        <v>-47.45</v>
      </c>
      <c r="H242" s="20">
        <v>25.55</v>
      </c>
      <c r="I242" s="20">
        <v>78</v>
      </c>
      <c r="J242" s="20">
        <v>-78</v>
      </c>
      <c r="K242" s="20">
        <v>0</v>
      </c>
      <c r="L242" s="20">
        <v>67</v>
      </c>
      <c r="M242" s="20">
        <v>-67</v>
      </c>
      <c r="N242" s="20">
        <v>0</v>
      </c>
      <c r="O242" s="20">
        <v>50</v>
      </c>
      <c r="P242" s="20">
        <v>-50</v>
      </c>
      <c r="Q242" s="20">
        <v>0</v>
      </c>
    </row>
    <row r="243" spans="1:17" ht="47.25">
      <c r="A243" s="18" t="s">
        <v>230</v>
      </c>
      <c r="B243" s="19" t="s">
        <v>232</v>
      </c>
      <c r="C243" s="20">
        <v>130</v>
      </c>
      <c r="D243" s="20">
        <v>-118.84</v>
      </c>
      <c r="E243" s="20">
        <v>11.16</v>
      </c>
      <c r="F243" s="20">
        <v>35</v>
      </c>
      <c r="G243" s="20">
        <v>-23.84</v>
      </c>
      <c r="H243" s="20">
        <v>11.16</v>
      </c>
      <c r="I243" s="20">
        <v>38</v>
      </c>
      <c r="J243" s="20">
        <v>-38</v>
      </c>
      <c r="K243" s="20">
        <v>0</v>
      </c>
      <c r="L243" s="20">
        <v>32</v>
      </c>
      <c r="M243" s="20">
        <v>-32</v>
      </c>
      <c r="N243" s="20">
        <v>0</v>
      </c>
      <c r="O243" s="20">
        <v>25</v>
      </c>
      <c r="P243" s="20">
        <v>-25</v>
      </c>
      <c r="Q243" s="20">
        <v>0</v>
      </c>
    </row>
    <row r="244" spans="1:17" ht="31.5">
      <c r="A244" s="18" t="s">
        <v>230</v>
      </c>
      <c r="B244" s="19" t="s">
        <v>233</v>
      </c>
      <c r="C244" s="20">
        <v>100</v>
      </c>
      <c r="D244" s="20">
        <v>-89.61</v>
      </c>
      <c r="E244" s="20">
        <v>10.39</v>
      </c>
      <c r="F244" s="20">
        <v>27</v>
      </c>
      <c r="G244" s="20">
        <v>-16.61</v>
      </c>
      <c r="H244" s="20">
        <v>10.39</v>
      </c>
      <c r="I244" s="20">
        <v>29</v>
      </c>
      <c r="J244" s="20">
        <v>-29</v>
      </c>
      <c r="K244" s="20">
        <v>0</v>
      </c>
      <c r="L244" s="20">
        <v>25</v>
      </c>
      <c r="M244" s="20">
        <v>-25</v>
      </c>
      <c r="N244" s="20">
        <v>0</v>
      </c>
      <c r="O244" s="20">
        <v>19</v>
      </c>
      <c r="P244" s="20">
        <v>-19</v>
      </c>
      <c r="Q244" s="20">
        <v>0</v>
      </c>
    </row>
    <row r="245" spans="1:17" ht="15.75">
      <c r="A245" s="18" t="s">
        <v>230</v>
      </c>
      <c r="B245" s="19" t="s">
        <v>227</v>
      </c>
      <c r="C245" s="20">
        <v>52719.7</v>
      </c>
      <c r="D245" s="20">
        <v>0</v>
      </c>
      <c r="E245" s="20">
        <v>52719.7</v>
      </c>
      <c r="F245" s="20">
        <v>13201</v>
      </c>
      <c r="G245" s="20">
        <v>131</v>
      </c>
      <c r="H245" s="20">
        <v>13332</v>
      </c>
      <c r="I245" s="20">
        <v>13221</v>
      </c>
      <c r="J245" s="20">
        <v>0</v>
      </c>
      <c r="K245" s="20">
        <v>13221</v>
      </c>
      <c r="L245" s="20">
        <v>13179</v>
      </c>
      <c r="M245" s="20">
        <v>0</v>
      </c>
      <c r="N245" s="20">
        <v>13179</v>
      </c>
      <c r="O245" s="20">
        <v>13118.7</v>
      </c>
      <c r="P245" s="20">
        <v>-131</v>
      </c>
      <c r="Q245" s="20">
        <v>12987.7</v>
      </c>
    </row>
    <row r="246" spans="1:17" ht="31.5">
      <c r="A246" s="16" t="s">
        <v>230</v>
      </c>
      <c r="B246" s="24" t="s">
        <v>234</v>
      </c>
      <c r="C246" s="23">
        <v>47538</v>
      </c>
      <c r="D246" s="23">
        <v>0</v>
      </c>
      <c r="E246" s="23">
        <v>47538</v>
      </c>
      <c r="F246" s="23">
        <v>11885</v>
      </c>
      <c r="G246" s="23">
        <v>0</v>
      </c>
      <c r="H246" s="23">
        <v>11885</v>
      </c>
      <c r="I246" s="23">
        <v>11885</v>
      </c>
      <c r="J246" s="23">
        <v>0</v>
      </c>
      <c r="K246" s="23">
        <v>11885</v>
      </c>
      <c r="L246" s="23">
        <v>11884</v>
      </c>
      <c r="M246" s="23">
        <v>0</v>
      </c>
      <c r="N246" s="23">
        <v>11884</v>
      </c>
      <c r="O246" s="23">
        <v>11884</v>
      </c>
      <c r="P246" s="23">
        <v>0</v>
      </c>
      <c r="Q246" s="23">
        <v>11884</v>
      </c>
    </row>
    <row r="247" spans="1:17" ht="47.25">
      <c r="A247" s="16" t="s">
        <v>230</v>
      </c>
      <c r="B247" s="24" t="s">
        <v>235</v>
      </c>
      <c r="C247" s="23">
        <v>4181.7</v>
      </c>
      <c r="D247" s="23">
        <v>0</v>
      </c>
      <c r="E247" s="23">
        <v>4181.7</v>
      </c>
      <c r="F247" s="23">
        <v>1046</v>
      </c>
      <c r="G247" s="23">
        <v>221</v>
      </c>
      <c r="H247" s="23">
        <v>1267</v>
      </c>
      <c r="I247" s="23">
        <v>1046</v>
      </c>
      <c r="J247" s="23">
        <v>0</v>
      </c>
      <c r="K247" s="23">
        <v>1046</v>
      </c>
      <c r="L247" s="23">
        <v>1045</v>
      </c>
      <c r="M247" s="23">
        <v>0</v>
      </c>
      <c r="N247" s="23">
        <v>1045</v>
      </c>
      <c r="O247" s="23">
        <v>1044.7</v>
      </c>
      <c r="P247" s="23">
        <v>-221</v>
      </c>
      <c r="Q247" s="23">
        <v>823.7</v>
      </c>
    </row>
    <row r="248" spans="1:17" ht="31.5">
      <c r="A248" s="16" t="s">
        <v>230</v>
      </c>
      <c r="B248" s="24" t="s">
        <v>236</v>
      </c>
      <c r="C248" s="23">
        <v>1000</v>
      </c>
      <c r="D248" s="23">
        <v>0</v>
      </c>
      <c r="E248" s="23">
        <v>1000</v>
      </c>
      <c r="F248" s="23">
        <v>270</v>
      </c>
      <c r="G248" s="23">
        <v>-90</v>
      </c>
      <c r="H248" s="23">
        <v>180</v>
      </c>
      <c r="I248" s="23">
        <v>290</v>
      </c>
      <c r="J248" s="23">
        <v>0</v>
      </c>
      <c r="K248" s="23">
        <v>290</v>
      </c>
      <c r="L248" s="23">
        <v>250</v>
      </c>
      <c r="M248" s="23">
        <v>0</v>
      </c>
      <c r="N248" s="23">
        <v>250</v>
      </c>
      <c r="O248" s="23">
        <v>190</v>
      </c>
      <c r="P248" s="23">
        <v>90</v>
      </c>
      <c r="Q248" s="23">
        <v>280</v>
      </c>
    </row>
    <row r="249" spans="1:17" ht="31.5">
      <c r="A249" s="18" t="s">
        <v>230</v>
      </c>
      <c r="B249" s="19" t="s">
        <v>59</v>
      </c>
      <c r="C249" s="20">
        <v>265</v>
      </c>
      <c r="D249" s="20">
        <v>450.9</v>
      </c>
      <c r="E249" s="20">
        <v>715.9</v>
      </c>
      <c r="F249" s="20">
        <v>72</v>
      </c>
      <c r="G249" s="20">
        <v>87.9</v>
      </c>
      <c r="H249" s="20">
        <v>159.9</v>
      </c>
      <c r="I249" s="20">
        <v>77</v>
      </c>
      <c r="J249" s="20">
        <v>145</v>
      </c>
      <c r="K249" s="20">
        <v>222</v>
      </c>
      <c r="L249" s="20">
        <v>66</v>
      </c>
      <c r="M249" s="20">
        <v>124</v>
      </c>
      <c r="N249" s="20">
        <v>190</v>
      </c>
      <c r="O249" s="20">
        <v>50</v>
      </c>
      <c r="P249" s="20">
        <v>94</v>
      </c>
      <c r="Q249" s="20">
        <v>144</v>
      </c>
    </row>
    <row r="250" spans="1:17" ht="47.25">
      <c r="A250" s="16" t="s">
        <v>230</v>
      </c>
      <c r="B250" s="24" t="s">
        <v>237</v>
      </c>
      <c r="C250" s="23">
        <v>265</v>
      </c>
      <c r="D250" s="23">
        <v>0</v>
      </c>
      <c r="E250" s="23">
        <v>265</v>
      </c>
      <c r="F250" s="23">
        <v>72</v>
      </c>
      <c r="G250" s="23">
        <v>0</v>
      </c>
      <c r="H250" s="23">
        <v>72</v>
      </c>
      <c r="I250" s="23">
        <v>77</v>
      </c>
      <c r="J250" s="23">
        <v>0</v>
      </c>
      <c r="K250" s="23">
        <v>77</v>
      </c>
      <c r="L250" s="23">
        <v>66</v>
      </c>
      <c r="M250" s="23">
        <v>0</v>
      </c>
      <c r="N250" s="23">
        <v>66</v>
      </c>
      <c r="O250" s="23">
        <v>50</v>
      </c>
      <c r="P250" s="23">
        <v>0</v>
      </c>
      <c r="Q250" s="23">
        <v>50</v>
      </c>
    </row>
    <row r="251" spans="1:17" ht="31.5">
      <c r="A251" s="16" t="s">
        <v>230</v>
      </c>
      <c r="B251" s="24" t="s">
        <v>238</v>
      </c>
      <c r="C251" s="23">
        <v>0</v>
      </c>
      <c r="D251" s="23">
        <v>89.61</v>
      </c>
      <c r="E251" s="23">
        <v>89.61</v>
      </c>
      <c r="F251" s="23">
        <v>0</v>
      </c>
      <c r="G251" s="23">
        <v>16.61</v>
      </c>
      <c r="H251" s="23">
        <v>16.61</v>
      </c>
      <c r="I251" s="23">
        <v>0</v>
      </c>
      <c r="J251" s="23">
        <v>29</v>
      </c>
      <c r="K251" s="23">
        <v>29</v>
      </c>
      <c r="L251" s="23">
        <v>0</v>
      </c>
      <c r="M251" s="23">
        <v>25</v>
      </c>
      <c r="N251" s="23">
        <v>25</v>
      </c>
      <c r="O251" s="23">
        <v>0</v>
      </c>
      <c r="P251" s="23">
        <v>19</v>
      </c>
      <c r="Q251" s="23">
        <v>19</v>
      </c>
    </row>
    <row r="252" spans="1:17" ht="31.5">
      <c r="A252" s="16" t="s">
        <v>230</v>
      </c>
      <c r="B252" s="24" t="s">
        <v>239</v>
      </c>
      <c r="C252" s="23">
        <v>0</v>
      </c>
      <c r="D252" s="23">
        <v>242.45</v>
      </c>
      <c r="E252" s="23">
        <v>242.45</v>
      </c>
      <c r="F252" s="23">
        <v>0</v>
      </c>
      <c r="G252" s="23">
        <v>47.45</v>
      </c>
      <c r="H252" s="23">
        <v>47.45</v>
      </c>
      <c r="I252" s="23">
        <v>0</v>
      </c>
      <c r="J252" s="23">
        <v>78</v>
      </c>
      <c r="K252" s="23">
        <v>78</v>
      </c>
      <c r="L252" s="23">
        <v>0</v>
      </c>
      <c r="M252" s="23">
        <v>67</v>
      </c>
      <c r="N252" s="23">
        <v>67</v>
      </c>
      <c r="O252" s="23">
        <v>0</v>
      </c>
      <c r="P252" s="23">
        <v>50</v>
      </c>
      <c r="Q252" s="23">
        <v>50</v>
      </c>
    </row>
    <row r="253" spans="1:17" ht="31.5">
      <c r="A253" s="16" t="s">
        <v>230</v>
      </c>
      <c r="B253" s="24" t="s">
        <v>240</v>
      </c>
      <c r="C253" s="23">
        <v>0</v>
      </c>
      <c r="D253" s="23">
        <v>118.84</v>
      </c>
      <c r="E253" s="23">
        <v>118.84</v>
      </c>
      <c r="F253" s="23">
        <v>0</v>
      </c>
      <c r="G253" s="23">
        <v>23.84</v>
      </c>
      <c r="H253" s="23">
        <v>23.84</v>
      </c>
      <c r="I253" s="23">
        <v>0</v>
      </c>
      <c r="J253" s="23">
        <v>38</v>
      </c>
      <c r="K253" s="23">
        <v>38</v>
      </c>
      <c r="L253" s="23">
        <v>0</v>
      </c>
      <c r="M253" s="23">
        <v>32</v>
      </c>
      <c r="N253" s="23">
        <v>32</v>
      </c>
      <c r="O253" s="23">
        <v>0</v>
      </c>
      <c r="P253" s="23">
        <v>25</v>
      </c>
      <c r="Q253" s="23">
        <v>25</v>
      </c>
    </row>
    <row r="254" spans="1:17" ht="31.5">
      <c r="A254" s="18" t="s">
        <v>241</v>
      </c>
      <c r="B254" s="19" t="s">
        <v>143</v>
      </c>
      <c r="C254" s="20">
        <v>8938</v>
      </c>
      <c r="D254" s="20">
        <v>7034</v>
      </c>
      <c r="E254" s="20">
        <v>15972</v>
      </c>
      <c r="F254" s="20">
        <v>2234</v>
      </c>
      <c r="G254" s="20">
        <v>1759</v>
      </c>
      <c r="H254" s="20">
        <v>3993</v>
      </c>
      <c r="I254" s="20">
        <v>2234</v>
      </c>
      <c r="J254" s="20">
        <v>1759</v>
      </c>
      <c r="K254" s="20">
        <v>3993</v>
      </c>
      <c r="L254" s="20">
        <v>2234</v>
      </c>
      <c r="M254" s="20">
        <v>1759</v>
      </c>
      <c r="N254" s="20">
        <v>3993</v>
      </c>
      <c r="O254" s="20">
        <v>2236</v>
      </c>
      <c r="P254" s="20">
        <v>1757</v>
      </c>
      <c r="Q254" s="20">
        <v>3993</v>
      </c>
    </row>
    <row r="255" spans="1:17" ht="15.75">
      <c r="A255" s="16" t="s">
        <v>241</v>
      </c>
      <c r="B255" s="24" t="s">
        <v>242</v>
      </c>
      <c r="C255" s="23">
        <v>8938</v>
      </c>
      <c r="D255" s="23">
        <v>6806</v>
      </c>
      <c r="E255" s="23">
        <v>15744</v>
      </c>
      <c r="F255" s="23">
        <v>2234</v>
      </c>
      <c r="G255" s="23">
        <v>1702</v>
      </c>
      <c r="H255" s="23">
        <v>3936</v>
      </c>
      <c r="I255" s="23">
        <v>2234</v>
      </c>
      <c r="J255" s="23">
        <v>1702</v>
      </c>
      <c r="K255" s="23">
        <v>3936</v>
      </c>
      <c r="L255" s="23">
        <v>2234</v>
      </c>
      <c r="M255" s="23">
        <v>1702</v>
      </c>
      <c r="N255" s="23">
        <v>3936</v>
      </c>
      <c r="O255" s="23">
        <v>2236</v>
      </c>
      <c r="P255" s="23">
        <v>1700</v>
      </c>
      <c r="Q255" s="23">
        <v>3936</v>
      </c>
    </row>
    <row r="256" spans="1:17" ht="31.5">
      <c r="A256" s="16" t="s">
        <v>241</v>
      </c>
      <c r="B256" s="24" t="s">
        <v>243</v>
      </c>
      <c r="C256" s="23">
        <v>0</v>
      </c>
      <c r="D256" s="23">
        <v>228</v>
      </c>
      <c r="E256" s="23">
        <v>228</v>
      </c>
      <c r="F256" s="23">
        <v>0</v>
      </c>
      <c r="G256" s="23">
        <v>57</v>
      </c>
      <c r="H256" s="23">
        <v>57</v>
      </c>
      <c r="I256" s="23">
        <v>0</v>
      </c>
      <c r="J256" s="23">
        <v>57</v>
      </c>
      <c r="K256" s="23">
        <v>57</v>
      </c>
      <c r="L256" s="23">
        <v>0</v>
      </c>
      <c r="M256" s="23">
        <v>57</v>
      </c>
      <c r="N256" s="23">
        <v>57</v>
      </c>
      <c r="O256" s="23">
        <v>0</v>
      </c>
      <c r="P256" s="23">
        <v>57</v>
      </c>
      <c r="Q256" s="23">
        <v>57</v>
      </c>
    </row>
    <row r="257" spans="1:17" ht="15.75">
      <c r="A257" s="18" t="s">
        <v>244</v>
      </c>
      <c r="B257" s="19" t="s">
        <v>23</v>
      </c>
      <c r="C257" s="20">
        <v>8779</v>
      </c>
      <c r="D257" s="20">
        <v>0</v>
      </c>
      <c r="E257" s="20">
        <v>8779</v>
      </c>
      <c r="F257" s="20">
        <v>2377.4</v>
      </c>
      <c r="G257" s="20">
        <v>0</v>
      </c>
      <c r="H257" s="20">
        <v>2377.4</v>
      </c>
      <c r="I257" s="20">
        <v>2548</v>
      </c>
      <c r="J257" s="20">
        <v>0</v>
      </c>
      <c r="K257" s="20">
        <v>2548</v>
      </c>
      <c r="L257" s="20">
        <v>1906.7</v>
      </c>
      <c r="M257" s="20">
        <v>0</v>
      </c>
      <c r="N257" s="20">
        <v>1906.7</v>
      </c>
      <c r="O257" s="20">
        <v>1946.9</v>
      </c>
      <c r="P257" s="20">
        <v>0</v>
      </c>
      <c r="Q257" s="20">
        <v>1946.9</v>
      </c>
    </row>
    <row r="258" spans="1:17" ht="15.75">
      <c r="A258" s="16" t="s">
        <v>244</v>
      </c>
      <c r="B258" s="24" t="s">
        <v>245</v>
      </c>
      <c r="C258" s="23">
        <v>6936</v>
      </c>
      <c r="D258" s="23">
        <v>0</v>
      </c>
      <c r="E258" s="23">
        <v>6936</v>
      </c>
      <c r="F258" s="23">
        <v>1909</v>
      </c>
      <c r="G258" s="23">
        <v>0</v>
      </c>
      <c r="H258" s="23">
        <v>1909</v>
      </c>
      <c r="I258" s="23">
        <v>2078</v>
      </c>
      <c r="J258" s="23">
        <v>0</v>
      </c>
      <c r="K258" s="23">
        <v>2078</v>
      </c>
      <c r="L258" s="23">
        <v>1457</v>
      </c>
      <c r="M258" s="23">
        <v>0</v>
      </c>
      <c r="N258" s="23">
        <v>1457</v>
      </c>
      <c r="O258" s="23">
        <v>1492</v>
      </c>
      <c r="P258" s="23">
        <v>0</v>
      </c>
      <c r="Q258" s="23">
        <v>1492</v>
      </c>
    </row>
    <row r="259" spans="1:17" ht="31.5">
      <c r="A259" s="16" t="s">
        <v>244</v>
      </c>
      <c r="B259" s="24" t="s">
        <v>246</v>
      </c>
      <c r="C259" s="23">
        <v>264</v>
      </c>
      <c r="D259" s="23">
        <v>0</v>
      </c>
      <c r="E259" s="23">
        <v>264</v>
      </c>
      <c r="F259" s="23">
        <v>70.6</v>
      </c>
      <c r="G259" s="23">
        <v>0</v>
      </c>
      <c r="H259" s="23">
        <v>70.6</v>
      </c>
      <c r="I259" s="23">
        <v>70.8</v>
      </c>
      <c r="J259" s="23">
        <v>0</v>
      </c>
      <c r="K259" s="23">
        <v>70.8</v>
      </c>
      <c r="L259" s="23">
        <v>70.4</v>
      </c>
      <c r="M259" s="23">
        <v>0</v>
      </c>
      <c r="N259" s="23">
        <v>70.4</v>
      </c>
      <c r="O259" s="23">
        <v>52.2</v>
      </c>
      <c r="P259" s="23">
        <v>0</v>
      </c>
      <c r="Q259" s="23">
        <v>52.2</v>
      </c>
    </row>
    <row r="260" spans="1:17" ht="31.5">
      <c r="A260" s="16" t="s">
        <v>244</v>
      </c>
      <c r="B260" s="24" t="s">
        <v>247</v>
      </c>
      <c r="C260" s="23">
        <v>426</v>
      </c>
      <c r="D260" s="23">
        <v>0</v>
      </c>
      <c r="E260" s="23">
        <v>426</v>
      </c>
      <c r="F260" s="23">
        <v>108.8</v>
      </c>
      <c r="G260" s="23">
        <v>0</v>
      </c>
      <c r="H260" s="23">
        <v>108.8</v>
      </c>
      <c r="I260" s="23">
        <v>111.2</v>
      </c>
      <c r="J260" s="23">
        <v>0</v>
      </c>
      <c r="K260" s="23">
        <v>111.2</v>
      </c>
      <c r="L260" s="23">
        <v>91.3</v>
      </c>
      <c r="M260" s="23">
        <v>0</v>
      </c>
      <c r="N260" s="23">
        <v>91.3</v>
      </c>
      <c r="O260" s="23">
        <v>114.7</v>
      </c>
      <c r="P260" s="23">
        <v>0</v>
      </c>
      <c r="Q260" s="23">
        <v>114.7</v>
      </c>
    </row>
    <row r="261" spans="1:17" ht="31.5">
      <c r="A261" s="16" t="s">
        <v>244</v>
      </c>
      <c r="B261" s="24" t="s">
        <v>248</v>
      </c>
      <c r="C261" s="23">
        <v>1153</v>
      </c>
      <c r="D261" s="23">
        <v>0</v>
      </c>
      <c r="E261" s="23">
        <v>1153</v>
      </c>
      <c r="F261" s="23">
        <v>289</v>
      </c>
      <c r="G261" s="23">
        <v>0</v>
      </c>
      <c r="H261" s="23">
        <v>289</v>
      </c>
      <c r="I261" s="23">
        <v>288</v>
      </c>
      <c r="J261" s="23">
        <v>0</v>
      </c>
      <c r="K261" s="23">
        <v>288</v>
      </c>
      <c r="L261" s="23">
        <v>288</v>
      </c>
      <c r="M261" s="23">
        <v>0</v>
      </c>
      <c r="N261" s="23">
        <v>288</v>
      </c>
      <c r="O261" s="23">
        <v>288</v>
      </c>
      <c r="P261" s="23">
        <v>0</v>
      </c>
      <c r="Q261" s="23">
        <v>288</v>
      </c>
    </row>
    <row r="262" spans="1:17" ht="31.5">
      <c r="A262" s="18" t="s">
        <v>244</v>
      </c>
      <c r="B262" s="19" t="s">
        <v>35</v>
      </c>
      <c r="C262" s="20">
        <v>0</v>
      </c>
      <c r="D262" s="20">
        <v>1667</v>
      </c>
      <c r="E262" s="20">
        <v>1667</v>
      </c>
      <c r="F262" s="20">
        <v>0</v>
      </c>
      <c r="G262" s="20">
        <v>1667</v>
      </c>
      <c r="H262" s="20">
        <v>1667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20">
        <v>0</v>
      </c>
      <c r="Q262" s="20">
        <v>0</v>
      </c>
    </row>
    <row r="263" spans="1:17" ht="47.25">
      <c r="A263" s="16" t="s">
        <v>244</v>
      </c>
      <c r="B263" s="24" t="s">
        <v>249</v>
      </c>
      <c r="C263" s="23">
        <v>0</v>
      </c>
      <c r="D263" s="23">
        <v>1321</v>
      </c>
      <c r="E263" s="23">
        <v>1321</v>
      </c>
      <c r="F263" s="23">
        <v>0</v>
      </c>
      <c r="G263" s="23">
        <v>1321</v>
      </c>
      <c r="H263" s="23">
        <v>1321</v>
      </c>
      <c r="I263" s="23">
        <v>0</v>
      </c>
      <c r="J263" s="23">
        <v>0</v>
      </c>
      <c r="K263" s="23">
        <v>0</v>
      </c>
      <c r="L263" s="23">
        <v>0</v>
      </c>
      <c r="M263" s="23">
        <v>0</v>
      </c>
      <c r="N263" s="23">
        <v>0</v>
      </c>
      <c r="O263" s="23">
        <v>0</v>
      </c>
      <c r="P263" s="23">
        <v>0</v>
      </c>
      <c r="Q263" s="23">
        <v>0</v>
      </c>
    </row>
    <row r="264" spans="1:17" ht="47.25">
      <c r="A264" s="16" t="s">
        <v>244</v>
      </c>
      <c r="B264" s="24" t="s">
        <v>250</v>
      </c>
      <c r="C264" s="23">
        <v>0</v>
      </c>
      <c r="D264" s="23">
        <v>346</v>
      </c>
      <c r="E264" s="23">
        <v>346</v>
      </c>
      <c r="F264" s="23">
        <v>0</v>
      </c>
      <c r="G264" s="23">
        <v>346</v>
      </c>
      <c r="H264" s="23">
        <v>346</v>
      </c>
      <c r="I264" s="23">
        <v>0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23">
        <v>0</v>
      </c>
      <c r="Q264" s="23">
        <v>0</v>
      </c>
    </row>
    <row r="265" spans="1:17" ht="63">
      <c r="A265" s="18" t="s">
        <v>244</v>
      </c>
      <c r="B265" s="19" t="s">
        <v>251</v>
      </c>
      <c r="C265" s="20">
        <v>5000</v>
      </c>
      <c r="D265" s="20">
        <v>0</v>
      </c>
      <c r="E265" s="20">
        <v>5000</v>
      </c>
      <c r="F265" s="20">
        <v>3000</v>
      </c>
      <c r="G265" s="20">
        <v>0</v>
      </c>
      <c r="H265" s="20">
        <v>3000</v>
      </c>
      <c r="I265" s="20">
        <v>2000</v>
      </c>
      <c r="J265" s="20">
        <v>0</v>
      </c>
      <c r="K265" s="20">
        <v>2000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0</v>
      </c>
    </row>
    <row r="266" spans="1:17" ht="15.75">
      <c r="A266" s="18"/>
      <c r="B266" s="19" t="s">
        <v>252</v>
      </c>
      <c r="C266" s="20">
        <v>2337861.3</v>
      </c>
      <c r="D266" s="20">
        <f>73683.29+245</f>
        <v>73928.29</v>
      </c>
      <c r="E266" s="20">
        <f>2411544.59+245</f>
        <v>2411789.59</v>
      </c>
      <c r="F266" s="20">
        <v>635054.7</v>
      </c>
      <c r="G266" s="20">
        <v>20972.63</v>
      </c>
      <c r="H266" s="20">
        <v>656027.33</v>
      </c>
      <c r="I266" s="20">
        <v>677613.6</v>
      </c>
      <c r="J266" s="20">
        <f>26207.02+245</f>
        <v>26452.02</v>
      </c>
      <c r="K266" s="20">
        <f>703820.62+245</f>
        <v>704065.62</v>
      </c>
      <c r="L266" s="20">
        <v>503394.6</v>
      </c>
      <c r="M266" s="20">
        <v>13209.4</v>
      </c>
      <c r="N266" s="20">
        <v>516604</v>
      </c>
      <c r="O266" s="20">
        <v>521798.4</v>
      </c>
      <c r="P266" s="20">
        <v>13294.24</v>
      </c>
      <c r="Q266" s="20">
        <v>535092.64</v>
      </c>
    </row>
    <row r="267" spans="1:18" s="27" customFormat="1" ht="15.75">
      <c r="A267" s="4"/>
      <c r="B267" s="25" t="s">
        <v>281</v>
      </c>
      <c r="C267" s="5">
        <f aca="true" t="shared" si="0" ref="C267:P267">C268-C266</f>
        <v>-62973.5</v>
      </c>
      <c r="D267" s="5">
        <f t="shared" si="0"/>
        <v>0</v>
      </c>
      <c r="E267" s="5">
        <f t="shared" si="0"/>
        <v>-62973.5</v>
      </c>
      <c r="F267" s="5">
        <f t="shared" si="0"/>
        <v>-14803</v>
      </c>
      <c r="G267" s="5">
        <f t="shared" si="0"/>
        <v>0</v>
      </c>
      <c r="H267" s="5">
        <f t="shared" si="0"/>
        <v>-14803</v>
      </c>
      <c r="I267" s="5">
        <f t="shared" si="0"/>
        <v>-16503</v>
      </c>
      <c r="J267" s="5">
        <f t="shared" si="0"/>
        <v>0</v>
      </c>
      <c r="K267" s="5">
        <f t="shared" si="0"/>
        <v>-16503</v>
      </c>
      <c r="L267" s="5">
        <f t="shared" si="0"/>
        <v>-16116.399999999965</v>
      </c>
      <c r="M267" s="5">
        <f t="shared" si="0"/>
        <v>0</v>
      </c>
      <c r="N267" s="5">
        <f t="shared" si="0"/>
        <v>-16116.399999999965</v>
      </c>
      <c r="O267" s="5">
        <f t="shared" si="0"/>
        <v>-15551.100000000035</v>
      </c>
      <c r="P267" s="5">
        <f t="shared" si="0"/>
        <v>0</v>
      </c>
      <c r="Q267" s="5">
        <f>O267+P267</f>
        <v>-15551.100000000035</v>
      </c>
      <c r="R267" s="26">
        <f>Q267+N267+K267+H267</f>
        <v>-62973.5</v>
      </c>
    </row>
    <row r="268" spans="1:18" s="27" customFormat="1" ht="15.75" hidden="1" outlineLevel="1">
      <c r="A268" s="4"/>
      <c r="B268" s="28" t="s">
        <v>254</v>
      </c>
      <c r="C268" s="5">
        <v>2274887.8</v>
      </c>
      <c r="D268" s="5">
        <f>62565.89+11117.4+245</f>
        <v>73928.29</v>
      </c>
      <c r="E268" s="5">
        <f>C268+D268</f>
        <v>2348816.09</v>
      </c>
      <c r="F268" s="5">
        <v>620251.7</v>
      </c>
      <c r="G268" s="5">
        <f>13590.3+7382.33</f>
        <v>20972.629999999997</v>
      </c>
      <c r="H268" s="5">
        <f>F268+G268</f>
        <v>641224.33</v>
      </c>
      <c r="I268" s="5">
        <v>661110.6</v>
      </c>
      <c r="J268" s="4">
        <f>27019.45-812.43+245</f>
        <v>26452.02</v>
      </c>
      <c r="K268" s="5">
        <f>I268+J268</f>
        <v>687562.62</v>
      </c>
      <c r="L268" s="5">
        <v>487278.2</v>
      </c>
      <c r="M268" s="4">
        <f>13651.6-442.2</f>
        <v>13209.4</v>
      </c>
      <c r="N268" s="5">
        <f>L268+M268</f>
        <v>500487.60000000003</v>
      </c>
      <c r="O268" s="5">
        <v>506247.3</v>
      </c>
      <c r="P268" s="5">
        <f>8304.54+4989.7</f>
        <v>13294.240000000002</v>
      </c>
      <c r="Q268" s="5">
        <f>O268+P268</f>
        <v>519541.54</v>
      </c>
      <c r="R268" s="26">
        <f>Q268+N268+K268+H268</f>
        <v>2348816.09</v>
      </c>
    </row>
    <row r="269" spans="1:18" s="27" customFormat="1" ht="15.75" hidden="1" outlineLevel="1">
      <c r="A269" s="4"/>
      <c r="B269" s="28" t="s">
        <v>255</v>
      </c>
      <c r="C269" s="5">
        <v>631912.6</v>
      </c>
      <c r="D269" s="5">
        <f>28192.3+D278+245</f>
        <v>39554.7</v>
      </c>
      <c r="E269" s="5">
        <f>C269+D269</f>
        <v>671467.2999999999</v>
      </c>
      <c r="F269" s="5">
        <v>148030.9</v>
      </c>
      <c r="G269" s="5">
        <f>3303.4+G278</f>
        <v>10685.73</v>
      </c>
      <c r="H269" s="5">
        <f>F269+G269</f>
        <v>158716.63</v>
      </c>
      <c r="I269" s="5">
        <v>165030.5</v>
      </c>
      <c r="J269" s="4">
        <f>10269.7+J278+245</f>
        <v>9702.27</v>
      </c>
      <c r="K269" s="5">
        <f>I269+J269</f>
        <v>174732.77</v>
      </c>
      <c r="L269" s="5">
        <v>161164.3</v>
      </c>
      <c r="M269" s="4">
        <f>7309.6+M278</f>
        <v>6867.400000000001</v>
      </c>
      <c r="N269" s="5">
        <f>L269+M269</f>
        <v>168031.69999999998</v>
      </c>
      <c r="O269" s="5">
        <v>157686.9</v>
      </c>
      <c r="P269" s="5">
        <f>7309.6+P278</f>
        <v>12299.3</v>
      </c>
      <c r="Q269" s="5">
        <f>O269+P269</f>
        <v>169986.19999999998</v>
      </c>
      <c r="R269" s="26">
        <f aca="true" t="shared" si="1" ref="R269:R277">Q269+N269+K269+H269</f>
        <v>671467.2999999999</v>
      </c>
    </row>
    <row r="270" spans="1:18" s="27" customFormat="1" ht="31.5" collapsed="1">
      <c r="A270" s="4"/>
      <c r="B270" s="29" t="s">
        <v>256</v>
      </c>
      <c r="C270" s="30">
        <f>C267/C269*(-100)</f>
        <v>9.96553953822095</v>
      </c>
      <c r="D270" s="30"/>
      <c r="E270" s="30">
        <f aca="true" t="shared" si="2" ref="E270:Q270">E267/E269*(-100)</f>
        <v>9.378490955553607</v>
      </c>
      <c r="F270" s="30">
        <f t="shared" si="2"/>
        <v>9.99993920188285</v>
      </c>
      <c r="G270" s="30">
        <f t="shared" si="2"/>
        <v>0</v>
      </c>
      <c r="H270" s="30">
        <f t="shared" si="2"/>
        <v>9.326684922682645</v>
      </c>
      <c r="I270" s="30">
        <f t="shared" si="2"/>
        <v>9.999969702570132</v>
      </c>
      <c r="J270" s="30">
        <f t="shared" si="2"/>
        <v>0</v>
      </c>
      <c r="K270" s="30">
        <f t="shared" si="2"/>
        <v>9.444708053331954</v>
      </c>
      <c r="L270" s="30">
        <f t="shared" si="2"/>
        <v>9.99998138545569</v>
      </c>
      <c r="M270" s="30">
        <f t="shared" si="2"/>
        <v>0</v>
      </c>
      <c r="N270" s="30">
        <f t="shared" si="2"/>
        <v>9.591285453875647</v>
      </c>
      <c r="O270" s="30">
        <f t="shared" si="2"/>
        <v>9.862011365560509</v>
      </c>
      <c r="P270" s="30">
        <f t="shared" si="2"/>
        <v>0</v>
      </c>
      <c r="Q270" s="30">
        <f t="shared" si="2"/>
        <v>9.148448521115265</v>
      </c>
      <c r="R270" s="26">
        <f t="shared" si="1"/>
        <v>37.51112695100551</v>
      </c>
    </row>
    <row r="271" spans="1:18" s="27" customFormat="1" ht="31.5">
      <c r="A271" s="4" t="s">
        <v>0</v>
      </c>
      <c r="B271" s="25" t="s">
        <v>257</v>
      </c>
      <c r="C271" s="5">
        <f aca="true" t="shared" si="3" ref="C271:I271">C272+C275</f>
        <v>62973.5</v>
      </c>
      <c r="D271" s="5"/>
      <c r="E271" s="5">
        <f t="shared" si="3"/>
        <v>62973.5</v>
      </c>
      <c r="F271" s="5">
        <f t="shared" si="3"/>
        <v>0</v>
      </c>
      <c r="G271" s="5">
        <f t="shared" si="3"/>
        <v>0</v>
      </c>
      <c r="H271" s="5">
        <f t="shared" si="3"/>
        <v>0</v>
      </c>
      <c r="I271" s="5">
        <f t="shared" si="3"/>
        <v>0</v>
      </c>
      <c r="J271" s="4"/>
      <c r="K271" s="4"/>
      <c r="L271" s="5">
        <f>L272+L275</f>
        <v>0</v>
      </c>
      <c r="M271" s="4"/>
      <c r="N271" s="4"/>
      <c r="O271" s="5">
        <f>O272+O275</f>
        <v>0</v>
      </c>
      <c r="P271" s="5">
        <v>10408.8</v>
      </c>
      <c r="Q271" s="5">
        <f>Q272+Q275</f>
        <v>0</v>
      </c>
      <c r="R271" s="26">
        <f t="shared" si="1"/>
        <v>0</v>
      </c>
    </row>
    <row r="272" spans="1:18" s="27" customFormat="1" ht="12.75" customHeight="1">
      <c r="A272" s="4"/>
      <c r="B272" s="25" t="s">
        <v>258</v>
      </c>
      <c r="C272" s="5"/>
      <c r="D272" s="5"/>
      <c r="E272" s="5"/>
      <c r="F272" s="5"/>
      <c r="G272" s="5"/>
      <c r="H272" s="5"/>
      <c r="I272" s="5"/>
      <c r="J272" s="4"/>
      <c r="K272" s="4"/>
      <c r="L272" s="5"/>
      <c r="M272" s="4"/>
      <c r="N272" s="4"/>
      <c r="O272" s="5"/>
      <c r="P272" s="5"/>
      <c r="Q272" s="5"/>
      <c r="R272" s="26">
        <f t="shared" si="1"/>
        <v>0</v>
      </c>
    </row>
    <row r="273" spans="1:18" s="27" customFormat="1" ht="15.75">
      <c r="A273" s="4"/>
      <c r="B273" s="25" t="s">
        <v>259</v>
      </c>
      <c r="C273" s="5">
        <v>40000</v>
      </c>
      <c r="D273" s="5">
        <v>27722.2</v>
      </c>
      <c r="E273" s="5">
        <f>C273+D273</f>
        <v>67722.2</v>
      </c>
      <c r="F273" s="5"/>
      <c r="G273" s="5">
        <f>G266-G268</f>
        <v>0</v>
      </c>
      <c r="H273" s="5"/>
      <c r="I273" s="5"/>
      <c r="J273" s="5">
        <f>J266-J268</f>
        <v>0</v>
      </c>
      <c r="K273" s="5"/>
      <c r="L273" s="5"/>
      <c r="M273" s="5">
        <f>M266-M268</f>
        <v>0</v>
      </c>
      <c r="N273" s="5"/>
      <c r="O273" s="5"/>
      <c r="P273" s="5">
        <f>P266-P268</f>
        <v>0</v>
      </c>
      <c r="Q273" s="5"/>
      <c r="R273" s="26">
        <f>SUM(G273:P273)</f>
        <v>0</v>
      </c>
    </row>
    <row r="274" spans="1:18" s="27" customFormat="1" ht="15.75">
      <c r="A274" s="4"/>
      <c r="B274" s="25" t="s">
        <v>260</v>
      </c>
      <c r="C274" s="5">
        <v>40000</v>
      </c>
      <c r="D274" s="5">
        <v>27722.2</v>
      </c>
      <c r="E274" s="5">
        <v>67722.2</v>
      </c>
      <c r="F274" s="5"/>
      <c r="G274" s="5"/>
      <c r="H274" s="5"/>
      <c r="I274" s="5"/>
      <c r="J274" s="4"/>
      <c r="K274" s="4"/>
      <c r="L274" s="5"/>
      <c r="M274" s="4"/>
      <c r="N274" s="4"/>
      <c r="O274" s="5"/>
      <c r="P274" s="5"/>
      <c r="Q274" s="5"/>
      <c r="R274" s="26">
        <f t="shared" si="1"/>
        <v>0</v>
      </c>
    </row>
    <row r="275" spans="1:18" s="27" customFormat="1" ht="15.75">
      <c r="A275" s="31"/>
      <c r="B275" s="25" t="s">
        <v>261</v>
      </c>
      <c r="C275" s="5">
        <f>C276-C277</f>
        <v>62973.5</v>
      </c>
      <c r="D275" s="5"/>
      <c r="E275" s="5">
        <f>E276-E277</f>
        <v>62973.5</v>
      </c>
      <c r="F275" s="5"/>
      <c r="G275" s="5"/>
      <c r="H275" s="5"/>
      <c r="I275" s="5"/>
      <c r="J275" s="4"/>
      <c r="K275" s="4"/>
      <c r="L275" s="5"/>
      <c r="M275" s="4"/>
      <c r="N275" s="4"/>
      <c r="O275" s="5"/>
      <c r="P275" s="5"/>
      <c r="Q275" s="5"/>
      <c r="R275" s="26">
        <f t="shared" si="1"/>
        <v>0</v>
      </c>
    </row>
    <row r="276" spans="1:18" s="27" customFormat="1" ht="15.75">
      <c r="A276" s="31"/>
      <c r="B276" s="25" t="s">
        <v>262</v>
      </c>
      <c r="C276" s="5">
        <v>120000</v>
      </c>
      <c r="D276" s="5"/>
      <c r="E276" s="5">
        <v>120000</v>
      </c>
      <c r="F276" s="5"/>
      <c r="G276" s="5"/>
      <c r="H276" s="5"/>
      <c r="I276" s="5"/>
      <c r="J276" s="4"/>
      <c r="K276" s="4"/>
      <c r="L276" s="5"/>
      <c r="M276" s="4"/>
      <c r="N276" s="4"/>
      <c r="O276" s="5"/>
      <c r="P276" s="5"/>
      <c r="Q276" s="5"/>
      <c r="R276" s="26">
        <f t="shared" si="1"/>
        <v>0</v>
      </c>
    </row>
    <row r="277" spans="1:18" s="27" customFormat="1" ht="15.75">
      <c r="A277" s="31"/>
      <c r="B277" s="25" t="s">
        <v>263</v>
      </c>
      <c r="C277" s="5">
        <v>57026.5</v>
      </c>
      <c r="D277" s="5"/>
      <c r="E277" s="5">
        <v>57026.5</v>
      </c>
      <c r="F277" s="5"/>
      <c r="G277" s="5"/>
      <c r="H277" s="5"/>
      <c r="I277" s="5"/>
      <c r="J277" s="4"/>
      <c r="K277" s="4"/>
      <c r="L277" s="5"/>
      <c r="M277" s="4"/>
      <c r="N277" s="4"/>
      <c r="O277" s="5"/>
      <c r="P277" s="5"/>
      <c r="Q277" s="5"/>
      <c r="R277" s="26">
        <f t="shared" si="1"/>
        <v>0</v>
      </c>
    </row>
    <row r="278" spans="4:16" ht="15.75" hidden="1">
      <c r="D278" s="7">
        <v>11117.4</v>
      </c>
      <c r="G278" s="7">
        <v>7382.33</v>
      </c>
      <c r="J278" s="8">
        <v>-812.43</v>
      </c>
      <c r="M278" s="8">
        <v>-442.2</v>
      </c>
      <c r="P278" s="8">
        <v>4989.7</v>
      </c>
    </row>
    <row r="279" ht="15.75" hidden="1" outlineLevel="1"/>
    <row r="280" spans="1:18" s="36" customFormat="1" ht="15.75" hidden="1" outlineLevel="1">
      <c r="A280" s="33"/>
      <c r="B280" s="34" t="s">
        <v>291</v>
      </c>
      <c r="C280" s="35"/>
      <c r="D280" s="35"/>
      <c r="E280" s="35">
        <v>2348816.09</v>
      </c>
      <c r="F280" s="35"/>
      <c r="G280" s="35"/>
      <c r="H280" s="36">
        <f>641224.33-5000</f>
        <v>636224.33</v>
      </c>
      <c r="K280" s="36">
        <f>687562.62+2500</f>
        <v>690062.62</v>
      </c>
      <c r="N280" s="36">
        <f>500487.6+2500</f>
        <v>502987.6</v>
      </c>
      <c r="Q280" s="36">
        <v>519541.54</v>
      </c>
      <c r="R280" s="37">
        <f aca="true" t="shared" si="4" ref="R280:R286">Q280+N280+K280+H280</f>
        <v>2348816.09</v>
      </c>
    </row>
    <row r="281" spans="1:18" s="36" customFormat="1" ht="15.75" hidden="1" outlineLevel="1">
      <c r="A281" s="33"/>
      <c r="B281" s="34" t="s">
        <v>292</v>
      </c>
      <c r="C281" s="35"/>
      <c r="D281" s="35"/>
      <c r="E281" s="35">
        <v>671467.3</v>
      </c>
      <c r="F281" s="35"/>
      <c r="G281" s="35"/>
      <c r="H281" s="36">
        <v>153716.63</v>
      </c>
      <c r="K281" s="36">
        <v>177232.77</v>
      </c>
      <c r="N281" s="36">
        <v>170531.7</v>
      </c>
      <c r="Q281" s="36">
        <v>169986.2</v>
      </c>
      <c r="R281" s="37">
        <f t="shared" si="4"/>
        <v>671467.3</v>
      </c>
    </row>
    <row r="282" spans="1:18" s="36" customFormat="1" ht="15.75" hidden="1" outlineLevel="1">
      <c r="A282" s="33"/>
      <c r="B282" s="34" t="s">
        <v>293</v>
      </c>
      <c r="C282" s="35"/>
      <c r="D282" s="35"/>
      <c r="E282" s="35">
        <v>2411789.59</v>
      </c>
      <c r="F282" s="35"/>
      <c r="G282" s="35"/>
      <c r="H282" s="36">
        <v>653646.83</v>
      </c>
      <c r="K282" s="36">
        <v>703790.62</v>
      </c>
      <c r="N282" s="36">
        <v>518027.3</v>
      </c>
      <c r="Q282" s="36">
        <v>536324.84</v>
      </c>
      <c r="R282" s="37">
        <f t="shared" si="4"/>
        <v>2411789.59</v>
      </c>
    </row>
    <row r="283" spans="1:18" s="36" customFormat="1" ht="15.75" hidden="1" outlineLevel="1">
      <c r="A283" s="33"/>
      <c r="B283" s="34" t="s">
        <v>294</v>
      </c>
      <c r="C283" s="35"/>
      <c r="D283" s="35"/>
      <c r="E283" s="35">
        <f>E280-E282</f>
        <v>-62973.5</v>
      </c>
      <c r="F283" s="35"/>
      <c r="G283" s="35"/>
      <c r="H283" s="35">
        <f aca="true" t="shared" si="5" ref="H283:Q283">H280-H282</f>
        <v>-17422.5</v>
      </c>
      <c r="I283" s="35">
        <f t="shared" si="5"/>
        <v>0</v>
      </c>
      <c r="J283" s="35">
        <f t="shared" si="5"/>
        <v>0</v>
      </c>
      <c r="K283" s="35">
        <f t="shared" si="5"/>
        <v>-13728</v>
      </c>
      <c r="L283" s="35">
        <f t="shared" si="5"/>
        <v>0</v>
      </c>
      <c r="M283" s="35">
        <f t="shared" si="5"/>
        <v>0</v>
      </c>
      <c r="N283" s="35">
        <f t="shared" si="5"/>
        <v>-15039.700000000012</v>
      </c>
      <c r="O283" s="35">
        <f t="shared" si="5"/>
        <v>0</v>
      </c>
      <c r="P283" s="35">
        <f t="shared" si="5"/>
        <v>0</v>
      </c>
      <c r="Q283" s="35">
        <f t="shared" si="5"/>
        <v>-16783.29999999999</v>
      </c>
      <c r="R283" s="37">
        <f t="shared" si="4"/>
        <v>-62973.5</v>
      </c>
    </row>
    <row r="284" spans="1:18" s="36" customFormat="1" ht="15.75" hidden="1" outlineLevel="1">
      <c r="A284" s="33"/>
      <c r="B284" s="34"/>
      <c r="C284" s="35"/>
      <c r="D284" s="35"/>
      <c r="E284" s="35">
        <f>E283/E281*100</f>
        <v>-9.378490955553605</v>
      </c>
      <c r="F284" s="35"/>
      <c r="G284" s="35"/>
      <c r="H284" s="35">
        <f>H283/H281*100</f>
        <v>-11.334167292114067</v>
      </c>
      <c r="K284" s="35">
        <f>K283/K281*100</f>
        <v>-7.7457458911238595</v>
      </c>
      <c r="N284" s="35">
        <f>N283/N281*100</f>
        <v>-8.81929869930342</v>
      </c>
      <c r="Q284" s="35">
        <f>Q283/Q281*100</f>
        <v>-9.873330893919617</v>
      </c>
      <c r="R284" s="37"/>
    </row>
    <row r="285" spans="1:18" s="36" customFormat="1" ht="15.75" hidden="1" outlineLevel="1">
      <c r="A285" s="33"/>
      <c r="B285" s="34"/>
      <c r="C285" s="35"/>
      <c r="D285" s="35"/>
      <c r="E285" s="35"/>
      <c r="F285" s="35"/>
      <c r="G285" s="35"/>
      <c r="H285" s="36">
        <f>14803-17422.5</f>
        <v>-2619.5</v>
      </c>
      <c r="K285" s="36">
        <f>16503-13728</f>
        <v>2775</v>
      </c>
      <c r="N285" s="36">
        <f>16116.4-15039.7</f>
        <v>1076.699999999999</v>
      </c>
      <c r="Q285" s="36">
        <f>15551.1-16783.3</f>
        <v>-1232.199999999999</v>
      </c>
      <c r="R285" s="37">
        <f t="shared" si="4"/>
        <v>0</v>
      </c>
    </row>
    <row r="286" spans="1:18" s="36" customFormat="1" ht="15.75" hidden="1" outlineLevel="1">
      <c r="A286" s="33"/>
      <c r="B286" s="34"/>
      <c r="C286" s="35"/>
      <c r="D286" s="35"/>
      <c r="E286" s="35"/>
      <c r="F286" s="35"/>
      <c r="G286" s="35"/>
      <c r="H286" s="37">
        <f>H266-H282</f>
        <v>2380.5</v>
      </c>
      <c r="K286" s="37">
        <f aca="true" t="shared" si="6" ref="K286:Q286">K266-K282</f>
        <v>275</v>
      </c>
      <c r="L286" s="37"/>
      <c r="M286" s="37"/>
      <c r="N286" s="37">
        <f t="shared" si="6"/>
        <v>-1423.2999999999884</v>
      </c>
      <c r="O286" s="37"/>
      <c r="P286" s="37"/>
      <c r="Q286" s="37">
        <f t="shared" si="6"/>
        <v>-1232.1999999999534</v>
      </c>
      <c r="R286" s="37">
        <f t="shared" si="4"/>
        <v>5.820766091346741E-11</v>
      </c>
    </row>
    <row r="287" ht="15.75" collapsed="1"/>
  </sheetData>
  <mergeCells count="1">
    <mergeCell ref="B5:D5"/>
  </mergeCells>
  <printOptions/>
  <pageMargins left="0.9448818897637796" right="0.35433070866141736" top="0.3937007874015748" bottom="0.3937007874015748" header="0.31496062992125984" footer="0.31496062992125984"/>
  <pageSetup fitToHeight="57" horizontalDpi="600" verticalDpi="600" orientation="portrait" paperSize="9" scale="73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msmain</cp:lastModifiedBy>
  <cp:lastPrinted>2007-03-23T07:22:33Z</cp:lastPrinted>
  <dcterms:created xsi:type="dcterms:W3CDTF">2005-12-28T19:43:42Z</dcterms:created>
  <dcterms:modified xsi:type="dcterms:W3CDTF">2007-04-12T05:22:38Z</dcterms:modified>
  <cp:category/>
  <cp:version/>
  <cp:contentType/>
  <cp:contentStatus/>
</cp:coreProperties>
</file>