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'Лист1'!$6:$8</definedName>
    <definedName name="_xlnm.Print_Area" localSheetId="0">'Лист1'!$A$1:$I$156</definedName>
  </definedNames>
  <calcPr fullCalcOnLoad="1"/>
</workbook>
</file>

<file path=xl/sharedStrings.xml><?xml version="1.0" encoding="utf-8"?>
<sst xmlns="http://schemas.openxmlformats.org/spreadsheetml/2006/main" count="460" uniqueCount="212">
  <si>
    <t>к Решению Думы ЗАТО Северск</t>
  </si>
  <si>
    <t>Строительство велоролледрома</t>
  </si>
  <si>
    <t>МУ СМТ</t>
  </si>
  <si>
    <t>МП ЗАТО Северск СМИ ИА "Радио Северска"</t>
  </si>
  <si>
    <t>2.2.</t>
  </si>
  <si>
    <t>Оснащение улиц и скверов города (скамейки, урны)</t>
  </si>
  <si>
    <t>2.3.</t>
  </si>
  <si>
    <t>Световое оформление объектов города</t>
  </si>
  <si>
    <t xml:space="preserve"> Церковь иконы Владимирской Божией Матери</t>
  </si>
  <si>
    <t>«Трилистник»</t>
  </si>
  <si>
    <t>Площадь им. В.И.Ленина</t>
  </si>
  <si>
    <t xml:space="preserve"> </t>
  </si>
  <si>
    <t>а) расширение дороги до ЦКПП</t>
  </si>
  <si>
    <t xml:space="preserve"> б) благоустройство внутриквартальных территорий</t>
  </si>
  <si>
    <t>в) ремонт дорог ЗАТО Северск</t>
  </si>
  <si>
    <t xml:space="preserve">Приложение </t>
  </si>
  <si>
    <t xml:space="preserve">УКС ЖКХ Т и С  </t>
  </si>
  <si>
    <t xml:space="preserve"> - капитальный ремонт</t>
  </si>
  <si>
    <t xml:space="preserve"> - приобретение оборудования</t>
  </si>
  <si>
    <t xml:space="preserve">Капитальный ремонт спортивного комплекса "Дельфин"  </t>
  </si>
  <si>
    <t xml:space="preserve"> 2007 год</t>
  </si>
  <si>
    <t xml:space="preserve"> 2008 год</t>
  </si>
  <si>
    <t>МБ</t>
  </si>
  <si>
    <t>ФБ</t>
  </si>
  <si>
    <t xml:space="preserve"> - ПИР</t>
  </si>
  <si>
    <t xml:space="preserve"> - фонтан</t>
  </si>
  <si>
    <t xml:space="preserve"> - благоустройство</t>
  </si>
  <si>
    <t>ОБ</t>
  </si>
  <si>
    <r>
      <t>Создание развлекательного комплекса в Муниципальном учреждении "Северский природный парк" (</t>
    </r>
    <r>
      <rPr>
        <i/>
        <sz val="11"/>
        <rFont val="Times New Roman"/>
        <family val="1"/>
      </rPr>
      <t>в том числе разработка концепции-500 т.р.)</t>
    </r>
  </si>
  <si>
    <t xml:space="preserve">Капитальный ремонт фасадов зданий </t>
  </si>
  <si>
    <t>Капитальный ремонт подпорных стенок</t>
  </si>
  <si>
    <t xml:space="preserve"> - приобретение оборудования для радиостудии</t>
  </si>
  <si>
    <t>Строительство, реконструкция и ремонт дорог</t>
  </si>
  <si>
    <t>МУ "Молодежный театр "Наш мир"</t>
  </si>
  <si>
    <t>МУ МТ "Наш мир"</t>
  </si>
  <si>
    <t xml:space="preserve"> - приобретение звукоозвучивающего автомобиля</t>
  </si>
  <si>
    <t>Фестиваль театрального искусства</t>
  </si>
  <si>
    <t>Фестиваль классической музыки</t>
  </si>
  <si>
    <t>Рок-фестиваль</t>
  </si>
  <si>
    <t>Фестиваль "Палитра талантов"</t>
  </si>
  <si>
    <t>Творческие конкурсы и концертные программы</t>
  </si>
  <si>
    <t>Проведение конкурса "Интернет-ресурсы Северска-2009"</t>
  </si>
  <si>
    <t>Проведение конкурса журналистского мастерства "Мой Северск"</t>
  </si>
  <si>
    <t>Проведение форума молодежи ЗАТО Северск</t>
  </si>
  <si>
    <t>Праздничное шествие студентов, школьников (оформление)</t>
  </si>
  <si>
    <t>Музыкальные визитки загородных лагерей</t>
  </si>
  <si>
    <t>Конкурсные и творческие программы среди молодежи ЗАТО Северск</t>
  </si>
  <si>
    <t>Организация и проведение конкурсов профессионального мастерства, общегородских ярмарок, городских праздников</t>
  </si>
  <si>
    <t>Народные гулянья, выступления творческих коллективов городов Северска, Томска, Новосибирска</t>
  </si>
  <si>
    <t xml:space="preserve">Праздничный салют </t>
  </si>
  <si>
    <t>Городской турнир по футболу среди дворовых команд</t>
  </si>
  <si>
    <t>Торжественный вечер "Преемственность поколений Ветераны-Молодежь"</t>
  </si>
  <si>
    <t>ВБ</t>
  </si>
  <si>
    <t>III. Культурно-массовые и спортивные мероприятия</t>
  </si>
  <si>
    <t>3.1.</t>
  </si>
  <si>
    <t>3.2.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</si>
  <si>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</si>
  <si>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</si>
  <si>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</si>
  <si>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</si>
  <si>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</si>
  <si>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</si>
  <si>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</si>
  <si>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</si>
  <si>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</si>
  <si>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</si>
  <si>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</si>
  <si>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</si>
  <si>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</si>
  <si>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</si>
  <si>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</si>
  <si>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</si>
  <si>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Всего по мероприятиям III направления:</t>
  </si>
  <si>
    <t>МУ СМТ (отдел культуры Администрации ЗАТО Северск)</t>
  </si>
  <si>
    <t>МУ "МТ "Наш мир" (отдел культуры Администрации ЗАТО Северск)</t>
  </si>
  <si>
    <t>МУ СМТ (отдел культуры Администрации                                                                        ЗАТО Северск)</t>
  </si>
  <si>
    <t>Администрация ЗАТО Северск (отдел потребительского рынка и защиты прав потребителей)</t>
  </si>
  <si>
    <t>МУ СПП (отдел культуры Администрации                                                                                 ЗАТО Северск)</t>
  </si>
  <si>
    <t>МУ СПП (отдел культуры Администрации                                                                                               ЗАТО Северск)</t>
  </si>
  <si>
    <t>Комитет по физической культуре и спорту Администрации ЗАТО Северск</t>
  </si>
  <si>
    <t>IV. Организационные мероприятия</t>
  </si>
  <si>
    <t xml:space="preserve">Подготовка сценария проведения юбилея Северска </t>
  </si>
  <si>
    <t>Освещение юбилея Северска в СМИ г.Томска</t>
  </si>
  <si>
    <t>Освещение юбилея Северска в немуниципальных СМИ г.Северска</t>
  </si>
  <si>
    <t xml:space="preserve">Модернизация официального сайта Администрации ЗАТО Северск </t>
  </si>
  <si>
    <t>Производство и вещание программ к 60-летию г.Северска: "Герои нашего города", "Как молоды мы были", "Наш радиоархив"</t>
  </si>
  <si>
    <t>Производство фильма к 60-летию г.Северска</t>
  </si>
  <si>
    <t>Выпуск юбилейных изданий, посвященных  Северску</t>
  </si>
  <si>
    <t>Изготовление печатной продукции (буклет, информационный диск "Северску-60", социальная реклама на улицах города)</t>
  </si>
  <si>
    <t>Изготовление благодарственных писем, благодарностей, грамот</t>
  </si>
  <si>
    <t>Изготовление печатной атрибутики и сувениров (пригласительные, программки, конверты, сувениры)</t>
  </si>
  <si>
    <t>Социальная реклама и баннеры</t>
  </si>
  <si>
    <t>Прием и размещение делегаций, культурная программа (представительские расходы)</t>
  </si>
  <si>
    <t>Чествование ветеранов и первостроителей города Северска</t>
  </si>
  <si>
    <t>Всего по мероприятиям IV направления:</t>
  </si>
  <si>
    <t>Всего по плану</t>
  </si>
  <si>
    <t>Капитальный ремонт кортов, клубов, спортивных площадок</t>
  </si>
  <si>
    <t xml:space="preserve"> 2009 год</t>
  </si>
  <si>
    <t>Модернизация вещательного комплекса</t>
  </si>
  <si>
    <t xml:space="preserve">II. Световое оформление зданий, благоустройство 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</si>
  <si>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</si>
  <si>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</si>
  <si>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</si>
  <si>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</si>
  <si>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</si>
  <si>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</si>
  <si>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</si>
  <si>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</si>
  <si>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</si>
  <si>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</si>
  <si>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</si>
  <si>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</si>
  <si>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</si>
  <si>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</si>
  <si>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</si>
  <si>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</si>
  <si>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</si>
  <si>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3.23.</t>
  </si>
  <si>
    <t>3.20.</t>
  </si>
  <si>
    <t>3.21.</t>
  </si>
  <si>
    <t>3.22.</t>
  </si>
  <si>
    <t xml:space="preserve">Приобретение звукового оборудования </t>
  </si>
  <si>
    <t>2.1.</t>
  </si>
  <si>
    <t>Заказчик 
(ответственный исполнитель)</t>
  </si>
  <si>
    <t xml:space="preserve">МУ "Северский музыкальный театр"                           </t>
  </si>
  <si>
    <t xml:space="preserve">Капитальный ремонт театральной площади перед зданием Северского музыкального театра </t>
  </si>
  <si>
    <t>Наименование мероприятий</t>
  </si>
  <si>
    <t>Администрация ЗАТО Северск (отдел информационной политики)</t>
  </si>
  <si>
    <t>Администрация ЗАТО Северск (отдел информационной политики, отдел информационных технологий)</t>
  </si>
  <si>
    <t>Администрация ЗАТО Северск   (отдел информационной политики)</t>
  </si>
  <si>
    <t>Администрация ЗАТО Северск (отдел информационной политики), пресс-служба Думы</t>
  </si>
  <si>
    <t xml:space="preserve">Администрация ЗАТО Северск </t>
  </si>
  <si>
    <t>Организация и проведение городской выставки-ярмарки прикладного творчества "Город мастеров - "Северский Арбат"</t>
  </si>
  <si>
    <t>Проведение спортивного праздника 29.06.2009</t>
  </si>
  <si>
    <t>Подготовка и проведение праздничного карнавала (в т.ч. изготовление костюмов и реквизитов)</t>
  </si>
  <si>
    <t>Выступления творческих коллективов г.Москвы в День города</t>
  </si>
  <si>
    <t>в том числе по источникам финансирования</t>
  </si>
  <si>
    <t xml:space="preserve">Всего по мероприятиям I направления, </t>
  </si>
  <si>
    <t xml:space="preserve">Всего по мероприятиям II направления, </t>
  </si>
  <si>
    <t>3.3.</t>
  </si>
  <si>
    <t xml:space="preserve">Световое оформление зданий и сооружений по проспекту Коммунистическому </t>
  </si>
  <si>
    <t xml:space="preserve">УКС ЖКХ ТиС Администрации ЗАТО Северск </t>
  </si>
  <si>
    <t>УКС ЖКХ ТиС 
Администрации ЗАТО Северск</t>
  </si>
  <si>
    <t>I. Строительство, капитальный ремонт и приобретение оборудования</t>
  </si>
  <si>
    <t xml:space="preserve"> -  капитальный ремонт здания</t>
  </si>
  <si>
    <t>МУ СПП, МУ СМТ, МУ "Театр для детей и юношества"</t>
  </si>
  <si>
    <t>УКС ЖКХ ТиС Администрации ЗАТО Северск (СГТА)</t>
  </si>
  <si>
    <t>УКС ЖКХ ТиС Администрации ЗАТО Северск (МП СМИ ИА "Радио Северска")</t>
  </si>
  <si>
    <t>Управление имущественных отношений Администрации ЗАТО Северск (ООО "СТ-7")</t>
  </si>
  <si>
    <t>Управление образования Администрации ЗАТО Северск (МОУ ЗАТО Северск ДОД ДМШ им.П.И.Чайковского)</t>
  </si>
  <si>
    <t xml:space="preserve">Управление образования Администрации ЗАТО Северск (МОУ ЗАТО Северск ДОД ЦДТ) </t>
  </si>
  <si>
    <t>Управление образования Администрации ЗАТО Северск (МОУ ЗАТО Северск ДОД ЦДТ)</t>
  </si>
  <si>
    <t>Управление образования Администрации ЗАТО Северск (МОУ ДОД "Художественная школа", МОУ ЗАТО Северск ДОД ЦДТ), МУ "МТ "Наш мир"(отдел культуры Администрации ЗАТО Северск)</t>
  </si>
  <si>
    <t xml:space="preserve"> МУ "Театр для детей и юношества" (отдел культуры Администрации ЗАТО Северск)</t>
  </si>
  <si>
    <t>МУ "СПП" 
Отдел культуры Администрации ЗАТО Северск</t>
  </si>
  <si>
    <t>МУ "Театр для детей и юношества"</t>
  </si>
  <si>
    <t xml:space="preserve"> - капитальный ремонт фонтана</t>
  </si>
  <si>
    <t xml:space="preserve"> -  капитальный ремонт фонтана</t>
  </si>
  <si>
    <t xml:space="preserve"> -  приобретение звукового и светового оборудования</t>
  </si>
  <si>
    <t>УКС ЖКХ ТиС  Администрации ЗАТО Северск</t>
  </si>
  <si>
    <t>Строительство или приобретение общественных туалетов</t>
  </si>
  <si>
    <t>Фестиваль северских детских оздоровительных лагерей</t>
  </si>
  <si>
    <t>Администрация ЗАТО Северск (отдел культуры, хозяйственно-эксплуатационный участок)</t>
  </si>
  <si>
    <t>№     п/п</t>
  </si>
  <si>
    <t>МБУ "Центр муниципального имущества"        (МП СМИ ИА "Радио Северска")</t>
  </si>
  <si>
    <t>МП ЗАТО Северск СМИ ИА "Радио Северска",  
ООО "Северская телекомпания"</t>
  </si>
  <si>
    <t>пр-кт Коммунистический, 34</t>
  </si>
  <si>
    <t>пр-кт Коммунистический, 36</t>
  </si>
  <si>
    <t>пр-кт Коммунистический, 32</t>
  </si>
  <si>
    <t>пр-кт Коммунистический, 26</t>
  </si>
  <si>
    <t>пр-кт Коммунистический, 47</t>
  </si>
  <si>
    <t>пр-кт Коммунистический, 22</t>
  </si>
  <si>
    <t>пр-кт Коммунистический, 43</t>
  </si>
  <si>
    <t>пр-кт Коммунистический, 41</t>
  </si>
  <si>
    <t>пр-кт Коммунистический, 96</t>
  </si>
  <si>
    <t xml:space="preserve">Капитальный ремонт площади около здания бывшего кинотеатра "Россия", 
пр-кт Коммунистический, 92  </t>
  </si>
  <si>
    <t>Капитальный ремонт профилактория № 2 
с  приобретением оборудования</t>
  </si>
  <si>
    <t xml:space="preserve">пр-кт Коммунистический, 37 «Башня» </t>
  </si>
  <si>
    <t>ул.Победы, 15 опоры освещения</t>
  </si>
  <si>
    <t>Капитальный ремонт фасада здания СГТА
по проспекту Коммунистическому</t>
  </si>
  <si>
    <t xml:space="preserve">  Муниципальное учреждение "Театр для детей 
и юношества"</t>
  </si>
  <si>
    <t>пр-кт Коммунистический, 116 
капремонт стилобата</t>
  </si>
  <si>
    <t>МУ "Театр для детей и юношества", МУ "Музей г.Северска", Администрация ЗАТО Северск (отдел культуры  и отдел информационной политики), пресс-служба Думы, 
СМИ МУ газета "Диалог"</t>
  </si>
  <si>
    <t xml:space="preserve">  УКС ЖКХ ТиС 
Администрации ЗАТО Северск </t>
  </si>
  <si>
    <t xml:space="preserve">УКС ЖКХ ТиС
Администрации ЗАТО Северск </t>
  </si>
  <si>
    <t xml:space="preserve">УКС ЖКХ ТиС 
Администрации ЗАТО Северск </t>
  </si>
  <si>
    <t>Праздничная трансляция торжественного заседания, посвященного юбилею г.Северска 
(из МУ СМТ)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</si>
  <si>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</si>
  <si>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</si>
  <si>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</si>
  <si>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</si>
  <si>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</si>
  <si>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</si>
  <si>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</si>
  <si>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</si>
  <si>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</si>
  <si>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</si>
  <si>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</si>
  <si>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</si>
  <si>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</si>
  <si>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</si>
  <si>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</si>
  <si>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 xml:space="preserve">Отдел по делам молодежи Администрации ЗАТО Северск </t>
  </si>
  <si>
    <t>Отдел по делам молодежи Администрации ЗАТО Северск</t>
  </si>
  <si>
    <t>Администрация ЗАТО Северск (Управление архитектуры и градостроительства)</t>
  </si>
  <si>
    <t>Администрация ЗАТО Северск</t>
  </si>
  <si>
    <t>Изготовление подарочных  компакт-дисков</t>
  </si>
  <si>
    <t>Конкурс-путешествие по спортивному Северску. Фотоконкурс и конкурс рисунков "Спорт - ты жизнь", викторина "Спортивный Северск" среди клубов по месту жительства</t>
  </si>
  <si>
    <t>КОМПЛЕКСНЫЙ ПЛАН МЕРОПРИЯТИЙ ПО ПОДГОТОВКЕ К ПРАЗДНОВАНИЮ 60-ЛЕТИЯ г.СЕВЕРСКА 
НА 2007-2009 ГОДЫ</t>
  </si>
  <si>
    <t xml:space="preserve"> - строительство фидера уличной звукофикации </t>
  </si>
  <si>
    <t>(тыс. руб.)</t>
  </si>
  <si>
    <r>
      <t>от_</t>
    </r>
    <r>
      <rPr>
        <u val="single"/>
        <sz val="11"/>
        <rFont val="Times New Roman"/>
        <family val="1"/>
      </rPr>
      <t>15.05.2008</t>
    </r>
    <r>
      <rPr>
        <sz val="11"/>
        <rFont val="Times New Roman"/>
        <family val="1"/>
      </rPr>
      <t>_№__</t>
    </r>
    <r>
      <rPr>
        <u val="single"/>
        <sz val="11"/>
        <rFont val="Times New Roman"/>
        <family val="1"/>
      </rPr>
      <t>52/5</t>
    </r>
    <r>
      <rPr>
        <sz val="11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</si>
</sst>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</numFmts>
  <fonts count="20">
    <font>
      <sz val="10"/>
      <name val="Arial Cyr"/>
      <family val="0"/>
    </font>
    <font>
      <u val="single"/>
      <sz val="6.6"/>
      <color indexed="12"/>
      <name val="Arial Cyr"/>
      <family val="0"/>
    </font>
    <font>
      <u val="single"/>
      <sz val="6.6"/>
      <color indexed="36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Arial"/>
      <family val="2"/>
    </font>
    <font>
      <b/>
      <i/>
      <sz val="8"/>
      <name val="Times New Roman"/>
      <family val="1"/>
    </font>
    <font>
      <b/>
      <sz val="10"/>
      <name val="Arial Cyr"/>
      <family val="0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18" applyNumberFormat="1" applyFont="1" applyFill="1" applyBorder="1" applyAlignment="1">
      <alignment horizontal="center" vertical="center"/>
      <protection/>
    </xf>
    <xf numFmtId="0" fontId="10" fillId="0" borderId="0" xfId="18" applyNumberFormat="1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5" fillId="0" borderId="1" xfId="18" applyNumberFormat="1" applyFont="1" applyBorder="1" applyAlignment="1">
      <alignment vertical="center" wrapText="1"/>
      <protection/>
    </xf>
    <xf numFmtId="0" fontId="5" fillId="0" borderId="1" xfId="18" applyNumberFormat="1" applyFont="1" applyFill="1" applyBorder="1" applyAlignment="1">
      <alignment vertical="center" wrapText="1"/>
      <protection/>
    </xf>
    <xf numFmtId="0" fontId="7" fillId="0" borderId="1" xfId="18" applyFont="1" applyFill="1" applyBorder="1" applyAlignment="1">
      <alignment vertical="center" wrapText="1"/>
      <protection/>
    </xf>
    <xf numFmtId="0" fontId="5" fillId="0" borderId="2" xfId="18" applyNumberFormat="1" applyFont="1" applyBorder="1" applyAlignment="1">
      <alignment vertical="center" wrapText="1"/>
      <protection/>
    </xf>
    <xf numFmtId="0" fontId="5" fillId="0" borderId="2" xfId="18" applyNumberFormat="1" applyFont="1" applyFill="1" applyBorder="1" applyAlignment="1">
      <alignment vertical="center" wrapText="1"/>
      <protection/>
    </xf>
    <xf numFmtId="0" fontId="5" fillId="0" borderId="3" xfId="18" applyNumberFormat="1" applyFont="1" applyBorder="1" applyAlignment="1">
      <alignment vertical="center" wrapText="1"/>
      <protection/>
    </xf>
    <xf numFmtId="0" fontId="5" fillId="0" borderId="1" xfId="18" applyNumberFormat="1" applyFont="1" applyBorder="1" applyAlignment="1">
      <alignment horizontal="center" vertical="center" wrapText="1"/>
      <protection/>
    </xf>
    <xf numFmtId="0" fontId="5" fillId="0" borderId="3" xfId="18" applyNumberFormat="1" applyFont="1" applyBorder="1" applyAlignment="1">
      <alignment horizontal="center" vertical="center" wrapText="1"/>
      <protection/>
    </xf>
    <xf numFmtId="0" fontId="12" fillId="0" borderId="1" xfId="18" applyNumberFormat="1" applyFont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vertical="center" wrapText="1"/>
      <protection/>
    </xf>
    <xf numFmtId="0" fontId="5" fillId="0" borderId="3" xfId="18" applyFont="1" applyFill="1" applyBorder="1" applyAlignment="1">
      <alignment horizontal="left" vertical="center" wrapText="1"/>
      <protection/>
    </xf>
    <xf numFmtId="0" fontId="5" fillId="0" borderId="2" xfId="18" applyNumberFormat="1" applyFont="1" applyBorder="1" applyAlignment="1">
      <alignment horizontal="center" vertical="center" wrapText="1"/>
      <protection/>
    </xf>
    <xf numFmtId="0" fontId="5" fillId="0" borderId="4" xfId="18" applyNumberFormat="1" applyFont="1" applyBorder="1" applyAlignment="1">
      <alignment horizontal="center" vertical="center" wrapText="1"/>
      <protection/>
    </xf>
    <xf numFmtId="0" fontId="5" fillId="0" borderId="4" xfId="18" applyNumberFormat="1" applyFont="1" applyBorder="1" applyAlignment="1">
      <alignment vertical="center" wrapText="1"/>
      <protection/>
    </xf>
    <xf numFmtId="0" fontId="7" fillId="0" borderId="5" xfId="0" applyFont="1" applyBorder="1" applyAlignment="1">
      <alignment horizontal="center"/>
    </xf>
    <xf numFmtId="0" fontId="5" fillId="0" borderId="2" xfId="18" applyNumberFormat="1" applyFont="1" applyBorder="1" applyAlignment="1">
      <alignment vertical="center"/>
      <protection/>
    </xf>
    <xf numFmtId="0" fontId="7" fillId="0" borderId="6" xfId="18" applyFont="1" applyFill="1" applyBorder="1" applyAlignment="1">
      <alignment vertical="center" wrapText="1"/>
      <protection/>
    </xf>
    <xf numFmtId="0" fontId="5" fillId="0" borderId="7" xfId="18" applyNumberFormat="1" applyFont="1" applyBorder="1" applyAlignment="1">
      <alignment horizontal="center" vertical="center" wrapText="1"/>
      <protection/>
    </xf>
    <xf numFmtId="0" fontId="5" fillId="0" borderId="8" xfId="18" applyNumberFormat="1" applyFont="1" applyBorder="1" applyAlignment="1">
      <alignment horizontal="center" vertical="center" wrapText="1"/>
      <protection/>
    </xf>
    <xf numFmtId="0" fontId="5" fillId="0" borderId="6" xfId="18" applyNumberFormat="1" applyFont="1" applyBorder="1" applyAlignment="1">
      <alignment horizontal="center" vertical="center" wrapText="1"/>
      <protection/>
    </xf>
    <xf numFmtId="0" fontId="5" fillId="0" borderId="6" xfId="18" applyNumberFormat="1" applyFont="1" applyBorder="1" applyAlignment="1">
      <alignment vertical="center" wrapText="1"/>
      <protection/>
    </xf>
    <xf numFmtId="0" fontId="5" fillId="0" borderId="7" xfId="18" applyNumberFormat="1" applyFont="1" applyBorder="1" applyAlignment="1">
      <alignment vertical="center" wrapText="1"/>
      <protection/>
    </xf>
    <xf numFmtId="0" fontId="5" fillId="0" borderId="8" xfId="18" applyNumberFormat="1" applyFont="1" applyBorder="1" applyAlignment="1">
      <alignment vertical="center" wrapText="1"/>
      <protection/>
    </xf>
    <xf numFmtId="0" fontId="5" fillId="0" borderId="9" xfId="18" applyNumberFormat="1" applyFont="1" applyBorder="1" applyAlignment="1">
      <alignment vertical="center" wrapText="1"/>
      <protection/>
    </xf>
    <xf numFmtId="0" fontId="14" fillId="0" borderId="0" xfId="0" applyFont="1" applyAlignment="1">
      <alignment/>
    </xf>
    <xf numFmtId="0" fontId="12" fillId="0" borderId="0" xfId="18" applyNumberFormat="1" applyFont="1" applyBorder="1" applyAlignment="1">
      <alignment vertical="center" wrapText="1"/>
      <protection/>
    </xf>
    <xf numFmtId="0" fontId="5" fillId="0" borderId="0" xfId="18" applyNumberFormat="1" applyFont="1" applyBorder="1" applyAlignment="1">
      <alignment vertical="center" wrapText="1"/>
      <protection/>
    </xf>
    <xf numFmtId="0" fontId="5" fillId="0" borderId="10" xfId="18" applyNumberFormat="1" applyFont="1" applyBorder="1" applyAlignment="1">
      <alignment vertical="center" wrapText="1"/>
      <protection/>
    </xf>
    <xf numFmtId="0" fontId="16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49" fontId="5" fillId="0" borderId="12" xfId="18" applyNumberFormat="1" applyFont="1" applyBorder="1" applyAlignment="1">
      <alignment horizontal="center" vertical="center"/>
      <protection/>
    </xf>
    <xf numFmtId="49" fontId="5" fillId="0" borderId="13" xfId="18" applyNumberFormat="1" applyFont="1" applyBorder="1" applyAlignment="1">
      <alignment horizontal="center" vertical="center"/>
      <protection/>
    </xf>
    <xf numFmtId="0" fontId="7" fillId="0" borderId="14" xfId="0" applyFont="1" applyBorder="1" applyAlignment="1">
      <alignment/>
    </xf>
    <xf numFmtId="49" fontId="5" fillId="0" borderId="13" xfId="18" applyNumberFormat="1" applyFont="1" applyFill="1" applyBorder="1" applyAlignment="1">
      <alignment horizontal="center" vertical="center"/>
      <protection/>
    </xf>
    <xf numFmtId="0" fontId="7" fillId="0" borderId="13" xfId="18" applyFont="1" applyFill="1" applyBorder="1" applyAlignment="1">
      <alignment horizontal="center" vertical="center"/>
      <protection/>
    </xf>
    <xf numFmtId="49" fontId="15" fillId="0" borderId="13" xfId="18" applyNumberFormat="1" applyFont="1" applyFill="1" applyBorder="1" applyAlignment="1">
      <alignment horizontal="center" vertical="center"/>
      <protection/>
    </xf>
    <xf numFmtId="0" fontId="7" fillId="0" borderId="13" xfId="18" applyNumberFormat="1" applyFont="1" applyFill="1" applyBorder="1" applyAlignment="1">
      <alignment horizontal="center" vertical="center" wrapText="1"/>
      <protection/>
    </xf>
    <xf numFmtId="0" fontId="6" fillId="0" borderId="13" xfId="18" applyFont="1" applyFill="1" applyBorder="1" applyAlignment="1">
      <alignment vertical="center"/>
      <protection/>
    </xf>
    <xf numFmtId="0" fontId="6" fillId="0" borderId="11" xfId="18" applyFont="1" applyFill="1" applyBorder="1" applyAlignment="1">
      <alignment vertical="center"/>
      <protection/>
    </xf>
    <xf numFmtId="0" fontId="7" fillId="0" borderId="15" xfId="0" applyFont="1" applyBorder="1" applyAlignment="1">
      <alignment/>
    </xf>
    <xf numFmtId="0" fontId="7" fillId="0" borderId="13" xfId="18" applyFont="1" applyFill="1" applyBorder="1" applyAlignment="1">
      <alignment vertical="center"/>
      <protection/>
    </xf>
    <xf numFmtId="0" fontId="5" fillId="0" borderId="13" xfId="18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1" xfId="18" applyNumberFormat="1" applyFont="1" applyBorder="1" applyAlignment="1">
      <alignment horizontal="center" vertical="center" wrapText="1"/>
      <protection/>
    </xf>
    <xf numFmtId="0" fontId="7" fillId="0" borderId="6" xfId="18" applyNumberFormat="1" applyFont="1" applyBorder="1" applyAlignment="1">
      <alignment vertical="center" wrapText="1"/>
      <protection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18" applyFont="1" applyBorder="1" applyAlignment="1">
      <alignment horizontal="center" vertical="center"/>
      <protection/>
    </xf>
    <xf numFmtId="0" fontId="15" fillId="0" borderId="13" xfId="18" applyFont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vertical="center" wrapText="1"/>
    </xf>
    <xf numFmtId="0" fontId="15" fillId="0" borderId="3" xfId="18" applyNumberFormat="1" applyFont="1" applyBorder="1" applyAlignment="1">
      <alignment horizontal="center" vertical="center" wrapText="1"/>
      <protection/>
    </xf>
    <xf numFmtId="0" fontId="12" fillId="0" borderId="6" xfId="18" applyNumberFormat="1" applyFont="1" applyBorder="1" applyAlignment="1">
      <alignment horizontal="center" vertical="center" wrapText="1"/>
      <protection/>
    </xf>
    <xf numFmtId="0" fontId="15" fillId="0" borderId="1" xfId="18" applyNumberFormat="1" applyFont="1" applyBorder="1" applyAlignment="1">
      <alignment horizontal="center" vertical="center" wrapText="1"/>
      <protection/>
    </xf>
    <xf numFmtId="49" fontId="5" fillId="0" borderId="1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7" xfId="18" applyNumberFormat="1" applyFont="1" applyBorder="1" applyAlignment="1">
      <alignment vertical="center" wrapText="1"/>
      <protection/>
    </xf>
    <xf numFmtId="0" fontId="5" fillId="0" borderId="18" xfId="18" applyNumberFormat="1" applyFont="1" applyBorder="1" applyAlignment="1">
      <alignment vertical="center" wrapText="1"/>
      <protection/>
    </xf>
    <xf numFmtId="0" fontId="5" fillId="0" borderId="18" xfId="18" applyNumberFormat="1" applyFont="1" applyBorder="1" applyAlignment="1">
      <alignment horizontal="center" vertical="center" wrapText="1"/>
      <protection/>
    </xf>
    <xf numFmtId="0" fontId="12" fillId="0" borderId="17" xfId="18" applyNumberFormat="1" applyFont="1" applyBorder="1" applyAlignment="1">
      <alignment horizontal="center" vertical="center" wrapText="1"/>
      <protection/>
    </xf>
    <xf numFmtId="0" fontId="5" fillId="0" borderId="17" xfId="18" applyNumberFormat="1" applyFont="1" applyBorder="1" applyAlignment="1">
      <alignment horizontal="center" vertical="center" wrapText="1"/>
      <protection/>
    </xf>
    <xf numFmtId="0" fontId="5" fillId="0" borderId="19" xfId="0" applyNumberFormat="1" applyFont="1" applyFill="1" applyBorder="1" applyAlignment="1">
      <alignment vertical="center" wrapText="1"/>
    </xf>
    <xf numFmtId="0" fontId="7" fillId="0" borderId="1" xfId="18" applyNumberFormat="1" applyFont="1" applyFill="1" applyBorder="1" applyAlignment="1">
      <alignment vertical="center" wrapText="1"/>
      <protection/>
    </xf>
    <xf numFmtId="0" fontId="7" fillId="0" borderId="19" xfId="18" applyNumberFormat="1" applyFont="1" applyFill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7" fillId="0" borderId="6" xfId="18" applyNumberFormat="1" applyFont="1" applyFill="1" applyBorder="1" applyAlignment="1">
      <alignment vertical="center" wrapText="1"/>
      <protection/>
    </xf>
    <xf numFmtId="0" fontId="7" fillId="0" borderId="7" xfId="18" applyNumberFormat="1" applyFont="1" applyBorder="1" applyAlignment="1">
      <alignment vertical="center" wrapText="1"/>
      <protection/>
    </xf>
    <xf numFmtId="49" fontId="7" fillId="0" borderId="20" xfId="0" applyNumberFormat="1" applyFont="1" applyBorder="1" applyAlignment="1">
      <alignment horizontal="center"/>
    </xf>
    <xf numFmtId="0" fontId="7" fillId="0" borderId="17" xfId="18" applyFont="1" applyFill="1" applyBorder="1" applyAlignment="1">
      <alignment vertical="center" wrapText="1"/>
      <protection/>
    </xf>
    <xf numFmtId="0" fontId="7" fillId="0" borderId="21" xfId="0" applyFont="1" applyBorder="1" applyAlignment="1">
      <alignment/>
    </xf>
    <xf numFmtId="0" fontId="6" fillId="0" borderId="20" xfId="18" applyFont="1" applyFill="1" applyBorder="1" applyAlignment="1">
      <alignment vertical="center"/>
      <protection/>
    </xf>
    <xf numFmtId="49" fontId="7" fillId="0" borderId="22" xfId="0" applyNumberFormat="1" applyFont="1" applyBorder="1" applyAlignment="1">
      <alignment/>
    </xf>
    <xf numFmtId="0" fontId="12" fillId="0" borderId="17" xfId="18" applyFont="1" applyFill="1" applyBorder="1" applyAlignment="1">
      <alignment horizontal="center" vertical="center"/>
      <protection/>
    </xf>
    <xf numFmtId="49" fontId="7" fillId="0" borderId="23" xfId="0" applyNumberFormat="1" applyFont="1" applyBorder="1" applyAlignment="1">
      <alignment/>
    </xf>
    <xf numFmtId="0" fontId="7" fillId="0" borderId="18" xfId="18" applyNumberFormat="1" applyFont="1" applyBorder="1" applyAlignment="1">
      <alignment horizontal="right" vertical="center" wrapText="1"/>
      <protection/>
    </xf>
    <xf numFmtId="0" fontId="7" fillId="0" borderId="18" xfId="18" applyFont="1" applyFill="1" applyBorder="1" applyAlignment="1">
      <alignment horizontal="right" vertical="center"/>
      <protection/>
    </xf>
    <xf numFmtId="0" fontId="7" fillId="0" borderId="7" xfId="18" applyNumberFormat="1" applyFont="1" applyBorder="1" applyAlignment="1">
      <alignment horizontal="right" vertical="center" wrapText="1"/>
      <protection/>
    </xf>
    <xf numFmtId="0" fontId="5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3" xfId="18" applyNumberFormat="1" applyFont="1" applyBorder="1" applyAlignment="1">
      <alignment horizontal="right" vertical="center" wrapText="1"/>
      <protection/>
    </xf>
    <xf numFmtId="0" fontId="15" fillId="0" borderId="3" xfId="18" applyNumberFormat="1" applyFont="1" applyBorder="1" applyAlignment="1">
      <alignment horizontal="right" vertical="center" wrapText="1"/>
      <protection/>
    </xf>
    <xf numFmtId="0" fontId="6" fillId="0" borderId="3" xfId="18" applyNumberFormat="1" applyFont="1" applyBorder="1" applyAlignment="1">
      <alignment horizontal="right" vertical="center" wrapText="1"/>
      <protection/>
    </xf>
    <xf numFmtId="0" fontId="7" fillId="0" borderId="3" xfId="18" applyNumberFormat="1" applyFont="1" applyBorder="1" applyAlignment="1">
      <alignment horizontal="right" vertical="center" wrapText="1"/>
      <protection/>
    </xf>
    <xf numFmtId="0" fontId="6" fillId="0" borderId="7" xfId="18" applyNumberFormat="1" applyFont="1" applyBorder="1" applyAlignment="1">
      <alignment horizontal="right" vertical="center" wrapText="1"/>
      <protection/>
    </xf>
    <xf numFmtId="0" fontId="6" fillId="0" borderId="8" xfId="18" applyNumberFormat="1" applyFont="1" applyBorder="1" applyAlignment="1">
      <alignment horizontal="right" vertical="center" wrapText="1"/>
      <protection/>
    </xf>
    <xf numFmtId="0" fontId="5" fillId="0" borderId="7" xfId="18" applyNumberFormat="1" applyFont="1" applyFill="1" applyBorder="1" applyAlignment="1">
      <alignment horizontal="right" vertical="center" wrapText="1"/>
      <protection/>
    </xf>
    <xf numFmtId="0" fontId="5" fillId="0" borderId="7" xfId="18" applyNumberFormat="1" applyFont="1" applyBorder="1" applyAlignment="1">
      <alignment horizontal="right" vertical="center" wrapText="1"/>
      <protection/>
    </xf>
    <xf numFmtId="0" fontId="5" fillId="0" borderId="2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3" fillId="0" borderId="1" xfId="18" applyNumberFormat="1" applyFont="1" applyBorder="1" applyAlignment="1">
      <alignment horizontal="right" vertical="center" wrapText="1"/>
      <protection/>
    </xf>
    <xf numFmtId="0" fontId="12" fillId="0" borderId="1" xfId="18" applyNumberFormat="1" applyFont="1" applyBorder="1" applyAlignment="1">
      <alignment horizontal="right" vertical="center" wrapText="1"/>
      <protection/>
    </xf>
    <xf numFmtId="0" fontId="11" fillId="0" borderId="1" xfId="18" applyNumberFormat="1" applyFont="1" applyBorder="1" applyAlignment="1">
      <alignment horizontal="right" vertical="center" wrapText="1"/>
      <protection/>
    </xf>
    <xf numFmtId="0" fontId="12" fillId="0" borderId="6" xfId="18" applyNumberFormat="1" applyFont="1" applyBorder="1" applyAlignment="1">
      <alignment horizontal="right" vertical="center" wrapText="1"/>
      <protection/>
    </xf>
    <xf numFmtId="0" fontId="12" fillId="0" borderId="2" xfId="18" applyNumberFormat="1" applyFont="1" applyBorder="1" applyAlignment="1">
      <alignment horizontal="right" vertical="center" wrapText="1"/>
      <protection/>
    </xf>
    <xf numFmtId="0" fontId="5" fillId="0" borderId="8" xfId="18" applyNumberFormat="1" applyFont="1" applyBorder="1" applyAlignment="1">
      <alignment horizontal="right" vertical="center" wrapText="1"/>
      <protection/>
    </xf>
    <xf numFmtId="0" fontId="12" fillId="0" borderId="17" xfId="18" applyNumberFormat="1" applyFont="1" applyBorder="1" applyAlignment="1">
      <alignment horizontal="right" vertical="center" wrapText="1"/>
      <protection/>
    </xf>
    <xf numFmtId="0" fontId="6" fillId="0" borderId="17" xfId="18" applyFont="1" applyFill="1" applyBorder="1" applyAlignment="1">
      <alignment horizontal="right" vertical="center"/>
      <protection/>
    </xf>
    <xf numFmtId="0" fontId="6" fillId="0" borderId="18" xfId="18" applyFont="1" applyFill="1" applyBorder="1" applyAlignment="1">
      <alignment horizontal="right" vertical="center"/>
      <protection/>
    </xf>
    <xf numFmtId="0" fontId="5" fillId="0" borderId="1" xfId="18" applyNumberFormat="1" applyFont="1" applyBorder="1" applyAlignment="1">
      <alignment horizontal="right" vertical="center" wrapText="1"/>
      <protection/>
    </xf>
    <xf numFmtId="0" fontId="6" fillId="0" borderId="1" xfId="18" applyNumberFormat="1" applyFont="1" applyBorder="1" applyAlignment="1">
      <alignment horizontal="right" vertical="center" wrapText="1"/>
      <protection/>
    </xf>
    <xf numFmtId="0" fontId="6" fillId="0" borderId="6" xfId="18" applyNumberFormat="1" applyFont="1" applyBorder="1" applyAlignment="1">
      <alignment horizontal="right" vertical="center" wrapText="1"/>
      <protection/>
    </xf>
    <xf numFmtId="0" fontId="6" fillId="0" borderId="2" xfId="18" applyNumberFormat="1" applyFont="1" applyBorder="1" applyAlignment="1">
      <alignment horizontal="right" vertical="center" wrapText="1"/>
      <protection/>
    </xf>
    <xf numFmtId="0" fontId="13" fillId="0" borderId="6" xfId="18" applyNumberFormat="1" applyFont="1" applyBorder="1" applyAlignment="1">
      <alignment horizontal="right" vertical="center" wrapText="1"/>
      <protection/>
    </xf>
    <xf numFmtId="0" fontId="7" fillId="0" borderId="1" xfId="18" applyNumberFormat="1" applyFont="1" applyBorder="1" applyAlignment="1">
      <alignment horizontal="right" vertical="center" wrapText="1"/>
      <protection/>
    </xf>
    <xf numFmtId="0" fontId="7" fillId="0" borderId="6" xfId="18" applyNumberFormat="1" applyFont="1" applyBorder="1" applyAlignment="1">
      <alignment horizontal="right" vertical="center" wrapText="1"/>
      <protection/>
    </xf>
    <xf numFmtId="0" fontId="12" fillId="0" borderId="17" xfId="18" applyFont="1" applyFill="1" applyBorder="1" applyAlignment="1">
      <alignment horizontal="right" vertical="center"/>
      <protection/>
    </xf>
    <xf numFmtId="0" fontId="13" fillId="0" borderId="2" xfId="0" applyFont="1" applyBorder="1" applyAlignment="1">
      <alignment horizontal="right" vertical="center"/>
    </xf>
    <xf numFmtId="0" fontId="17" fillId="0" borderId="1" xfId="18" applyNumberFormat="1" applyFont="1" applyBorder="1" applyAlignment="1">
      <alignment horizontal="right" vertical="center" wrapText="1"/>
      <protection/>
    </xf>
    <xf numFmtId="0" fontId="11" fillId="0" borderId="6" xfId="18" applyNumberFormat="1" applyFont="1" applyBorder="1" applyAlignment="1">
      <alignment horizontal="right" vertical="center" wrapText="1"/>
      <protection/>
    </xf>
    <xf numFmtId="0" fontId="11" fillId="0" borderId="2" xfId="18" applyNumberFormat="1" applyFont="1" applyBorder="1" applyAlignment="1">
      <alignment horizontal="right" vertical="center" wrapText="1"/>
      <protection/>
    </xf>
    <xf numFmtId="0" fontId="13" fillId="0" borderId="6" xfId="0" applyFont="1" applyFill="1" applyBorder="1" applyAlignment="1">
      <alignment horizontal="right" vertical="center"/>
    </xf>
    <xf numFmtId="0" fontId="5" fillId="0" borderId="2" xfId="18" applyNumberFormat="1" applyFont="1" applyBorder="1" applyAlignment="1">
      <alignment horizontal="right" vertical="center"/>
      <protection/>
    </xf>
    <xf numFmtId="0" fontId="13" fillId="0" borderId="1" xfId="18" applyNumberFormat="1" applyFont="1" applyFill="1" applyBorder="1" applyAlignment="1">
      <alignment horizontal="right" vertical="center" wrapText="1"/>
      <protection/>
    </xf>
    <xf numFmtId="0" fontId="11" fillId="0" borderId="1" xfId="18" applyNumberFormat="1" applyFont="1" applyFill="1" applyBorder="1" applyAlignment="1">
      <alignment horizontal="right" vertical="center" wrapText="1"/>
      <protection/>
    </xf>
    <xf numFmtId="0" fontId="13" fillId="0" borderId="2" xfId="18" applyNumberFormat="1" applyFont="1" applyBorder="1" applyAlignment="1">
      <alignment horizontal="right" vertical="center" wrapText="1"/>
      <protection/>
    </xf>
    <xf numFmtId="0" fontId="15" fillId="0" borderId="1" xfId="18" applyNumberFormat="1" applyFont="1" applyBorder="1" applyAlignment="1">
      <alignment horizontal="right" vertical="center" wrapText="1"/>
      <protection/>
    </xf>
    <xf numFmtId="0" fontId="7" fillId="0" borderId="4" xfId="18" applyNumberFormat="1" applyFont="1" applyBorder="1" applyAlignment="1">
      <alignment horizontal="right" vertical="center" wrapText="1"/>
      <protection/>
    </xf>
    <xf numFmtId="0" fontId="7" fillId="0" borderId="2" xfId="18" applyNumberFormat="1" applyFont="1" applyBorder="1" applyAlignment="1">
      <alignment horizontal="right" vertical="center" wrapText="1"/>
      <protection/>
    </xf>
    <xf numFmtId="0" fontId="5" fillId="0" borderId="6" xfId="18" applyNumberFormat="1" applyFont="1" applyBorder="1" applyAlignment="1">
      <alignment horizontal="right" vertical="center" wrapText="1"/>
      <protection/>
    </xf>
    <xf numFmtId="0" fontId="5" fillId="0" borderId="2" xfId="18" applyNumberFormat="1" applyFont="1" applyBorder="1" applyAlignment="1">
      <alignment horizontal="right" vertical="center" wrapText="1"/>
      <protection/>
    </xf>
    <xf numFmtId="0" fontId="5" fillId="0" borderId="4" xfId="18" applyNumberFormat="1" applyFont="1" applyBorder="1" applyAlignment="1">
      <alignment horizontal="right" vertical="center" wrapText="1"/>
      <protection/>
    </xf>
    <xf numFmtId="0" fontId="5" fillId="0" borderId="17" xfId="18" applyNumberFormat="1" applyFont="1" applyBorder="1" applyAlignment="1">
      <alignment horizontal="right" vertical="center" wrapText="1"/>
      <protection/>
    </xf>
    <xf numFmtId="0" fontId="5" fillId="0" borderId="18" xfId="18" applyNumberFormat="1" applyFont="1" applyBorder="1" applyAlignment="1">
      <alignment horizontal="right" vertical="center" wrapText="1"/>
      <protection/>
    </xf>
    <xf numFmtId="0" fontId="13" fillId="0" borderId="17" xfId="18" applyNumberFormat="1" applyFont="1" applyBorder="1" applyAlignment="1">
      <alignment horizontal="right" vertical="center" wrapText="1"/>
      <protection/>
    </xf>
    <xf numFmtId="0" fontId="13" fillId="0" borderId="4" xfId="18" applyNumberFormat="1" applyFont="1" applyBorder="1" applyAlignment="1">
      <alignment horizontal="right" vertical="center" wrapText="1"/>
      <protection/>
    </xf>
    <xf numFmtId="0" fontId="13" fillId="0" borderId="0" xfId="18" applyNumberFormat="1" applyFont="1" applyBorder="1" applyAlignment="1">
      <alignment horizontal="right" vertical="center" wrapText="1"/>
      <protection/>
    </xf>
    <xf numFmtId="0" fontId="5" fillId="0" borderId="0" xfId="18" applyNumberFormat="1" applyFont="1" applyBorder="1" applyAlignment="1">
      <alignment horizontal="right" vertical="center" wrapText="1"/>
      <protection/>
    </xf>
    <xf numFmtId="0" fontId="0" fillId="0" borderId="2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7" fillId="0" borderId="5" xfId="18" applyFont="1" applyFill="1" applyBorder="1" applyAlignment="1">
      <alignment vertical="center" wrapText="1"/>
      <protection/>
    </xf>
    <xf numFmtId="0" fontId="7" fillId="0" borderId="20" xfId="0" applyFont="1" applyBorder="1" applyAlignment="1">
      <alignment horizontal="center" vertical="center"/>
    </xf>
    <xf numFmtId="0" fontId="7" fillId="0" borderId="22" xfId="18" applyFont="1" applyFill="1" applyBorder="1" applyAlignment="1">
      <alignment vertical="center" wrapText="1"/>
      <protection/>
    </xf>
    <xf numFmtId="0" fontId="7" fillId="0" borderId="12" xfId="0" applyFont="1" applyBorder="1" applyAlignment="1">
      <alignment horizontal="center" vertical="center"/>
    </xf>
    <xf numFmtId="0" fontId="7" fillId="0" borderId="8" xfId="18" applyNumberFormat="1" applyFont="1" applyBorder="1" applyAlignment="1">
      <alignment horizontal="right" vertical="center" wrapText="1"/>
      <protection/>
    </xf>
    <xf numFmtId="0" fontId="12" fillId="0" borderId="24" xfId="18" applyNumberFormat="1" applyFont="1" applyBorder="1" applyAlignment="1">
      <alignment horizontal="right" vertical="center" wrapText="1"/>
      <protection/>
    </xf>
    <xf numFmtId="0" fontId="6" fillId="0" borderId="21" xfId="18" applyFont="1" applyFill="1" applyBorder="1" applyAlignment="1">
      <alignment vertical="center"/>
      <protection/>
    </xf>
    <xf numFmtId="49" fontId="7" fillId="0" borderId="17" xfId="0" applyNumberFormat="1" applyFont="1" applyBorder="1" applyAlignment="1">
      <alignment/>
    </xf>
    <xf numFmtId="0" fontId="7" fillId="0" borderId="17" xfId="18" applyNumberFormat="1" applyFont="1" applyBorder="1" applyAlignment="1">
      <alignment horizontal="right" vertical="center" wrapText="1"/>
      <protection/>
    </xf>
    <xf numFmtId="0" fontId="6" fillId="0" borderId="2" xfId="18" applyNumberFormat="1" applyFont="1" applyFill="1" applyBorder="1" applyAlignment="1">
      <alignment horizontal="left" vertical="center" wrapText="1" indent="1"/>
      <protection/>
    </xf>
    <xf numFmtId="0" fontId="6" fillId="0" borderId="1" xfId="18" applyNumberFormat="1" applyFont="1" applyBorder="1" applyAlignment="1">
      <alignment horizontal="left" vertical="center" wrapText="1" indent="1"/>
      <protection/>
    </xf>
    <xf numFmtId="0" fontId="6" fillId="0" borderId="1" xfId="18" applyNumberFormat="1" applyFont="1" applyFill="1" applyBorder="1" applyAlignment="1">
      <alignment horizontal="left" vertical="center" wrapText="1" indent="1"/>
      <protection/>
    </xf>
    <xf numFmtId="0" fontId="6" fillId="0" borderId="1" xfId="18" applyFont="1" applyFill="1" applyBorder="1" applyAlignment="1">
      <alignment horizontal="left" vertical="center" wrapText="1" indent="1"/>
      <protection/>
    </xf>
    <xf numFmtId="0" fontId="13" fillId="0" borderId="9" xfId="18" applyNumberFormat="1" applyFont="1" applyBorder="1" applyAlignment="1">
      <alignment horizontal="right" vertical="center" wrapText="1"/>
      <protection/>
    </xf>
    <xf numFmtId="0" fontId="7" fillId="0" borderId="19" xfId="18" applyFont="1" applyFill="1" applyBorder="1" applyAlignment="1">
      <alignment vertical="center" wrapText="1"/>
      <protection/>
    </xf>
    <xf numFmtId="0" fontId="13" fillId="0" borderId="2" xfId="0" applyFont="1" applyFill="1" applyBorder="1" applyAlignment="1">
      <alignment horizontal="right" vertical="center"/>
    </xf>
    <xf numFmtId="0" fontId="5" fillId="0" borderId="8" xfId="18" applyNumberFormat="1" applyFont="1" applyFill="1" applyBorder="1" applyAlignment="1">
      <alignment horizontal="right" vertical="center" wrapText="1"/>
      <protection/>
    </xf>
    <xf numFmtId="0" fontId="11" fillId="0" borderId="6" xfId="18" applyNumberFormat="1" applyFont="1" applyFill="1" applyBorder="1" applyAlignment="1">
      <alignment horizontal="right" vertical="center" wrapText="1"/>
      <protection/>
    </xf>
    <xf numFmtId="0" fontId="6" fillId="0" borderId="7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2" xfId="18" applyNumberFormat="1" applyFont="1" applyFill="1" applyBorder="1" applyAlignment="1">
      <alignment horizontal="right" vertical="center" wrapText="1"/>
      <protection/>
    </xf>
    <xf numFmtId="0" fontId="6" fillId="0" borderId="8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6" xfId="18" applyFont="1" applyBorder="1" applyAlignment="1">
      <alignment horizontal="center" vertical="center" wrapText="1"/>
      <protection/>
    </xf>
    <xf numFmtId="0" fontId="7" fillId="0" borderId="25" xfId="18" applyFont="1" applyBorder="1" applyAlignment="1">
      <alignment horizontal="center" vertical="center" wrapText="1"/>
      <protection/>
    </xf>
    <xf numFmtId="0" fontId="7" fillId="0" borderId="16" xfId="18" applyFont="1" applyFill="1" applyBorder="1" applyAlignment="1">
      <alignment horizontal="center" vertical="center" wrapText="1"/>
      <protection/>
    </xf>
    <xf numFmtId="0" fontId="6" fillId="0" borderId="26" xfId="18" applyFont="1" applyFill="1" applyBorder="1" applyAlignment="1">
      <alignment horizontal="center" vertical="center" wrapText="1"/>
      <protection/>
    </xf>
    <xf numFmtId="0" fontId="6" fillId="0" borderId="27" xfId="18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18" applyFont="1" applyBorder="1" applyAlignment="1">
      <alignment horizontal="center" vertical="center" wrapText="1"/>
      <protection/>
    </xf>
    <xf numFmtId="0" fontId="7" fillId="0" borderId="15" xfId="18" applyFont="1" applyFill="1" applyBorder="1" applyAlignment="1">
      <alignment horizontal="center" vertical="center" wrapText="1"/>
      <protection/>
    </xf>
    <xf numFmtId="0" fontId="7" fillId="0" borderId="21" xfId="18" applyFont="1" applyFill="1" applyBorder="1" applyAlignment="1">
      <alignment horizontal="center" vertical="center" wrapText="1"/>
      <protection/>
    </xf>
    <xf numFmtId="0" fontId="13" fillId="0" borderId="6" xfId="0" applyFont="1" applyBorder="1" applyAlignment="1">
      <alignment horizontal="right" vertical="center"/>
    </xf>
    <xf numFmtId="0" fontId="5" fillId="0" borderId="3" xfId="18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8" xfId="18" applyFont="1" applyBorder="1" applyAlignment="1">
      <alignment horizontal="center" vertical="center"/>
      <protection/>
    </xf>
    <xf numFmtId="0" fontId="11" fillId="0" borderId="1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4" xfId="18" applyFont="1" applyBorder="1" applyAlignment="1">
      <alignment horizontal="center" vertical="center"/>
      <protection/>
    </xf>
    <xf numFmtId="0" fontId="5" fillId="0" borderId="19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/>
    </xf>
    <xf numFmtId="0" fontId="7" fillId="0" borderId="30" xfId="18" applyNumberFormat="1" applyFont="1" applyBorder="1" applyAlignment="1">
      <alignment horizontal="right" vertical="center" wrapText="1"/>
      <protection/>
    </xf>
    <xf numFmtId="0" fontId="7" fillId="0" borderId="31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18" applyFont="1" applyFill="1" applyBorder="1" applyAlignment="1">
      <alignment horizontal="center" vertical="center" wrapText="1"/>
      <protection/>
    </xf>
    <xf numFmtId="0" fontId="7" fillId="0" borderId="28" xfId="18" applyFont="1" applyFill="1" applyBorder="1" applyAlignment="1">
      <alignment horizontal="center" vertical="center" wrapText="1"/>
      <protection/>
    </xf>
    <xf numFmtId="49" fontId="5" fillId="0" borderId="11" xfId="18" applyNumberFormat="1" applyFont="1" applyFill="1" applyBorder="1" applyAlignment="1">
      <alignment horizontal="center" vertical="center"/>
      <protection/>
    </xf>
    <xf numFmtId="49" fontId="5" fillId="0" borderId="12" xfId="18" applyNumberFormat="1" applyFont="1" applyFill="1" applyBorder="1" applyAlignment="1">
      <alignment horizontal="center" vertical="center"/>
      <protection/>
    </xf>
    <xf numFmtId="0" fontId="6" fillId="0" borderId="5" xfId="18" applyNumberFormat="1" applyFont="1" applyFill="1" applyBorder="1" applyAlignment="1">
      <alignment horizontal="left" vertical="center" wrapText="1" indent="1"/>
      <protection/>
    </xf>
    <xf numFmtId="0" fontId="6" fillId="0" borderId="23" xfId="18" applyNumberFormat="1" applyFont="1" applyFill="1" applyBorder="1" applyAlignment="1">
      <alignment horizontal="left" vertical="center" wrapText="1" indent="1"/>
      <protection/>
    </xf>
    <xf numFmtId="0" fontId="7" fillId="0" borderId="21" xfId="18" applyFont="1" applyFill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 wrapText="1"/>
    </xf>
    <xf numFmtId="0" fontId="5" fillId="0" borderId="23" xfId="0" applyNumberFormat="1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15" xfId="18" applyFont="1" applyBorder="1" applyAlignment="1">
      <alignment horizontal="center" vertical="center" wrapText="1"/>
      <protection/>
    </xf>
    <xf numFmtId="0" fontId="7" fillId="0" borderId="28" xfId="18" applyFont="1" applyBorder="1" applyAlignment="1">
      <alignment horizontal="center" vertical="center" wrapText="1"/>
      <protection/>
    </xf>
    <xf numFmtId="0" fontId="5" fillId="0" borderId="5" xfId="18" applyNumberFormat="1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5" fillId="0" borderId="11" xfId="18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23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18" applyNumberFormat="1" applyFont="1" applyAlignment="1">
      <alignment horizont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/>
    </xf>
    <xf numFmtId="0" fontId="18" fillId="0" borderId="22" xfId="0" applyFont="1" applyBorder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1" xfId="18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13" fillId="0" borderId="6" xfId="18" applyNumberFormat="1" applyFont="1" applyBorder="1" applyAlignment="1">
      <alignment horizontal="right" vertical="center" wrapText="1"/>
      <protection/>
    </xf>
    <xf numFmtId="0" fontId="13" fillId="0" borderId="2" xfId="18" applyNumberFormat="1" applyFont="1" applyBorder="1" applyAlignment="1">
      <alignment horizontal="right" vertical="center" wrapText="1"/>
      <protection/>
    </xf>
    <xf numFmtId="0" fontId="5" fillId="0" borderId="7" xfId="18" applyNumberFormat="1" applyFont="1" applyBorder="1" applyAlignment="1">
      <alignment horizontal="right" vertical="center" wrapText="1"/>
      <protection/>
    </xf>
    <xf numFmtId="0" fontId="5" fillId="0" borderId="8" xfId="18" applyNumberFormat="1" applyFont="1" applyBorder="1" applyAlignment="1">
      <alignment horizontal="right" vertical="center" wrapText="1"/>
      <protection/>
    </xf>
    <xf numFmtId="0" fontId="8" fillId="0" borderId="38" xfId="18" applyNumberFormat="1" applyFont="1" applyFill="1" applyBorder="1" applyAlignment="1">
      <alignment horizontal="center" vertical="center"/>
      <protection/>
    </xf>
    <xf numFmtId="0" fontId="8" fillId="0" borderId="4" xfId="18" applyNumberFormat="1" applyFont="1" applyFill="1" applyBorder="1" applyAlignment="1">
      <alignment horizontal="center" vertical="center"/>
      <protection/>
    </xf>
    <xf numFmtId="0" fontId="8" fillId="0" borderId="16" xfId="18" applyNumberFormat="1" applyFont="1" applyFill="1" applyBorder="1" applyAlignment="1">
      <alignment horizontal="center" vertical="center"/>
      <protection/>
    </xf>
    <xf numFmtId="0" fontId="5" fillId="0" borderId="38" xfId="18" applyNumberFormat="1" applyFont="1" applyFill="1" applyBorder="1" applyAlignment="1">
      <alignment horizontal="center" vertical="center" wrapText="1"/>
      <protection/>
    </xf>
    <xf numFmtId="0" fontId="5" fillId="0" borderId="4" xfId="18" applyNumberFormat="1" applyFont="1" applyFill="1" applyBorder="1" applyAlignment="1">
      <alignment horizontal="center" vertical="center" wrapText="1"/>
      <protection/>
    </xf>
    <xf numFmtId="0" fontId="5" fillId="0" borderId="16" xfId="18" applyNumberFormat="1" applyFont="1" applyFill="1" applyBorder="1" applyAlignment="1">
      <alignment horizontal="center" vertical="center" wrapText="1"/>
      <protection/>
    </xf>
    <xf numFmtId="0" fontId="5" fillId="0" borderId="38" xfId="18" applyFont="1" applyFill="1" applyBorder="1" applyAlignment="1">
      <alignment horizontal="center" vertical="center" wrapText="1"/>
      <protection/>
    </xf>
    <xf numFmtId="0" fontId="5" fillId="0" borderId="4" xfId="18" applyFont="1" applyFill="1" applyBorder="1" applyAlignment="1">
      <alignment horizontal="center" vertical="center" wrapText="1"/>
      <protection/>
    </xf>
    <xf numFmtId="0" fontId="5" fillId="0" borderId="16" xfId="18" applyFont="1" applyFill="1" applyBorder="1" applyAlignment="1">
      <alignment horizontal="center" vertical="center" wrapText="1"/>
      <protection/>
    </xf>
    <xf numFmtId="0" fontId="5" fillId="0" borderId="38" xfId="18" applyNumberFormat="1" applyFont="1" applyFill="1" applyBorder="1" applyAlignment="1">
      <alignment horizontal="center" vertical="center"/>
      <protection/>
    </xf>
    <xf numFmtId="0" fontId="5" fillId="0" borderId="4" xfId="18" applyNumberFormat="1" applyFont="1" applyFill="1" applyBorder="1" applyAlignment="1">
      <alignment horizontal="center" vertical="center"/>
      <protection/>
    </xf>
    <xf numFmtId="0" fontId="5" fillId="0" borderId="16" xfId="18" applyNumberFormat="1" applyFont="1" applyFill="1" applyBorder="1" applyAlignment="1">
      <alignment horizontal="center" vertical="center"/>
      <protection/>
    </xf>
    <xf numFmtId="0" fontId="6" fillId="0" borderId="5" xfId="18" applyNumberFormat="1" applyFont="1" applyBorder="1" applyAlignment="1">
      <alignment horizontal="left" vertical="center" wrapText="1" indent="1"/>
      <protection/>
    </xf>
    <xf numFmtId="0" fontId="0" fillId="0" borderId="23" xfId="0" applyBorder="1" applyAlignment="1">
      <alignment horizontal="left" vertical="center" wrapText="1" indent="1"/>
    </xf>
    <xf numFmtId="49" fontId="5" fillId="0" borderId="11" xfId="18" applyNumberFormat="1" applyFont="1" applyBorder="1" applyAlignment="1">
      <alignment horizontal="center" vertical="center"/>
      <protection/>
    </xf>
    <xf numFmtId="49" fontId="5" fillId="0" borderId="12" xfId="18" applyNumberFormat="1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56"/>
  <sheetViews>
    <sheetView tabSelected="1" workbookViewId="0" topLeftCell="A1">
      <pane xSplit="2" ySplit="7" topLeftCell="C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3" sqref="I3"/>
    </sheetView>
  </sheetViews>
  <sheetFormatPr defaultColWidth="9.00390625" defaultRowHeight="12.75"/>
  <cols>
    <col min="1" max="1" width="5.875" style="0" customWidth="1"/>
    <col min="2" max="2" width="47.25390625" style="0" customWidth="1"/>
    <col min="3" max="3" width="4.75390625" style="0" customWidth="1"/>
    <col min="4" max="4" width="7.875" style="0" customWidth="1"/>
    <col min="5" max="5" width="3.875" style="0" customWidth="1"/>
    <col min="6" max="6" width="8.875" style="0" customWidth="1"/>
    <col min="7" max="7" width="4.25390625" style="0" customWidth="1"/>
    <col min="8" max="8" width="7.875" style="0" customWidth="1"/>
    <col min="9" max="9" width="42.75390625" style="30" customWidth="1"/>
  </cols>
  <sheetData>
    <row r="1" spans="2:14" ht="15">
      <c r="B1" s="185"/>
      <c r="I1" s="189" t="s">
        <v>15</v>
      </c>
      <c r="N1" s="1"/>
    </row>
    <row r="2" spans="9:14" ht="15">
      <c r="I2" s="189" t="s">
        <v>0</v>
      </c>
      <c r="N2" s="1"/>
    </row>
    <row r="3" spans="9:14" ht="15">
      <c r="I3" s="189" t="s">
        <v>211</v>
      </c>
      <c r="N3" s="1"/>
    </row>
    <row r="4" spans="1:14" ht="30.75" customHeight="1">
      <c r="A4" s="247" t="s">
        <v>208</v>
      </c>
      <c r="B4" s="247"/>
      <c r="C4" s="247"/>
      <c r="D4" s="247"/>
      <c r="E4" s="247"/>
      <c r="F4" s="247"/>
      <c r="G4" s="247"/>
      <c r="H4" s="247"/>
      <c r="I4" s="247"/>
      <c r="J4" s="4"/>
      <c r="N4" s="1"/>
    </row>
    <row r="5" spans="2:14" ht="13.5" thickBot="1">
      <c r="B5" s="5"/>
      <c r="C5" s="5"/>
      <c r="D5" s="5"/>
      <c r="E5" s="5"/>
      <c r="F5" s="5"/>
      <c r="G5" s="5"/>
      <c r="H5" s="5"/>
      <c r="I5" s="197" t="s">
        <v>210</v>
      </c>
      <c r="N5" s="1"/>
    </row>
    <row r="6" spans="1:14" ht="18.75" customHeight="1">
      <c r="A6" s="248" t="s">
        <v>163</v>
      </c>
      <c r="B6" s="250" t="s">
        <v>126</v>
      </c>
      <c r="C6" s="239" t="s">
        <v>20</v>
      </c>
      <c r="D6" s="240"/>
      <c r="E6" s="239" t="s">
        <v>21</v>
      </c>
      <c r="F6" s="243"/>
      <c r="G6" s="239" t="s">
        <v>97</v>
      </c>
      <c r="H6" s="240"/>
      <c r="I6" s="245" t="s">
        <v>123</v>
      </c>
      <c r="J6" s="2"/>
      <c r="N6" s="1"/>
    </row>
    <row r="7" spans="1:14" ht="17.25" customHeight="1">
      <c r="A7" s="249"/>
      <c r="B7" s="251"/>
      <c r="C7" s="241"/>
      <c r="D7" s="242"/>
      <c r="E7" s="241"/>
      <c r="F7" s="244"/>
      <c r="G7" s="241"/>
      <c r="H7" s="242"/>
      <c r="I7" s="246"/>
      <c r="J7" s="2"/>
      <c r="N7" s="1"/>
    </row>
    <row r="8" spans="1:14" ht="15">
      <c r="A8" s="35">
        <v>1</v>
      </c>
      <c r="B8" s="20">
        <v>2</v>
      </c>
      <c r="C8" s="237">
        <v>3</v>
      </c>
      <c r="D8" s="238"/>
      <c r="E8" s="237">
        <v>4</v>
      </c>
      <c r="F8" s="238"/>
      <c r="G8" s="237">
        <v>5</v>
      </c>
      <c r="H8" s="238"/>
      <c r="I8" s="188">
        <v>6</v>
      </c>
      <c r="J8" s="2" t="s">
        <v>11</v>
      </c>
      <c r="N8" s="1"/>
    </row>
    <row r="9" spans="1:14" ht="15.75">
      <c r="A9" s="262" t="s">
        <v>143</v>
      </c>
      <c r="B9" s="263"/>
      <c r="C9" s="263"/>
      <c r="D9" s="263"/>
      <c r="E9" s="263"/>
      <c r="F9" s="263"/>
      <c r="G9" s="263"/>
      <c r="H9" s="263"/>
      <c r="I9" s="264"/>
      <c r="J9" s="3"/>
      <c r="N9" s="1"/>
    </row>
    <row r="10" spans="1:14" ht="15" customHeight="1">
      <c r="A10" s="36" t="s">
        <v>100</v>
      </c>
      <c r="B10" s="21" t="s">
        <v>1</v>
      </c>
      <c r="C10" s="127"/>
      <c r="D10" s="89"/>
      <c r="E10" s="100"/>
      <c r="F10" s="89"/>
      <c r="G10" s="122" t="s">
        <v>22</v>
      </c>
      <c r="H10" s="89">
        <v>2000</v>
      </c>
      <c r="I10" s="186" t="s">
        <v>159</v>
      </c>
      <c r="J10" s="2"/>
      <c r="N10" s="1"/>
    </row>
    <row r="11" spans="1:14" ht="57" customHeight="1">
      <c r="A11" s="37" t="s">
        <v>101</v>
      </c>
      <c r="B11" s="9" t="s">
        <v>28</v>
      </c>
      <c r="C11" s="105"/>
      <c r="D11" s="102"/>
      <c r="E11" s="103" t="s">
        <v>22</v>
      </c>
      <c r="F11" s="90">
        <v>10500</v>
      </c>
      <c r="G11" s="103" t="s">
        <v>22</v>
      </c>
      <c r="H11" s="90">
        <v>10000</v>
      </c>
      <c r="I11" s="171" t="s">
        <v>154</v>
      </c>
      <c r="J11" s="2"/>
      <c r="N11" s="1"/>
    </row>
    <row r="12" spans="1:14" ht="16.5" customHeight="1">
      <c r="A12" s="37" t="s">
        <v>102</v>
      </c>
      <c r="B12" s="10" t="s">
        <v>33</v>
      </c>
      <c r="C12" s="128" t="s">
        <v>22</v>
      </c>
      <c r="D12" s="90">
        <f>SUM(D14:D15)</f>
        <v>150</v>
      </c>
      <c r="E12" s="103"/>
      <c r="F12" s="90">
        <f>SUM(F13:F16)</f>
        <v>7000</v>
      </c>
      <c r="G12" s="103" t="s">
        <v>23</v>
      </c>
      <c r="H12" s="90">
        <f>SUM(H13:H15)</f>
        <v>2000</v>
      </c>
      <c r="I12" s="172" t="s">
        <v>11</v>
      </c>
      <c r="J12" s="2"/>
      <c r="N12" s="1"/>
    </row>
    <row r="13" spans="1:14" ht="16.5" customHeight="1">
      <c r="A13" s="37"/>
      <c r="B13" s="154" t="s">
        <v>144</v>
      </c>
      <c r="C13" s="129"/>
      <c r="D13" s="91"/>
      <c r="E13" s="103" t="s">
        <v>22</v>
      </c>
      <c r="F13" s="91">
        <v>3000</v>
      </c>
      <c r="G13" s="104"/>
      <c r="H13" s="91"/>
      <c r="I13" s="222" t="s">
        <v>183</v>
      </c>
      <c r="J13" s="2"/>
      <c r="N13" s="1"/>
    </row>
    <row r="14" spans="1:14" ht="15.75" customHeight="1">
      <c r="A14" s="37"/>
      <c r="B14" s="154" t="s">
        <v>157</v>
      </c>
      <c r="C14" s="129"/>
      <c r="D14" s="91">
        <v>150</v>
      </c>
      <c r="E14" s="104"/>
      <c r="F14" s="91"/>
      <c r="G14" s="104"/>
      <c r="H14" s="91"/>
      <c r="I14" s="223"/>
      <c r="J14" s="2"/>
      <c r="N14" s="1"/>
    </row>
    <row r="15" spans="1:14" ht="14.25" customHeight="1">
      <c r="A15" s="276"/>
      <c r="B15" s="274" t="s">
        <v>158</v>
      </c>
      <c r="C15" s="162"/>
      <c r="D15" s="163"/>
      <c r="E15" s="182" t="s">
        <v>23</v>
      </c>
      <c r="F15" s="163">
        <v>1000</v>
      </c>
      <c r="G15" s="164"/>
      <c r="H15" s="163">
        <v>2000</v>
      </c>
      <c r="I15" s="222" t="s">
        <v>34</v>
      </c>
      <c r="J15" s="2"/>
      <c r="N15" s="1"/>
    </row>
    <row r="16" spans="1:14" ht="15" customHeight="1">
      <c r="A16" s="277"/>
      <c r="B16" s="275"/>
      <c r="C16" s="165"/>
      <c r="D16" s="166"/>
      <c r="E16" s="122" t="s">
        <v>22</v>
      </c>
      <c r="F16" s="166">
        <v>3000</v>
      </c>
      <c r="G16" s="167"/>
      <c r="H16" s="166"/>
      <c r="I16" s="223"/>
      <c r="J16" s="2"/>
      <c r="N16" s="1"/>
    </row>
    <row r="17" spans="1:14" ht="18" customHeight="1">
      <c r="A17" s="37" t="s">
        <v>103</v>
      </c>
      <c r="B17" s="6" t="s">
        <v>124</v>
      </c>
      <c r="C17" s="103" t="s">
        <v>23</v>
      </c>
      <c r="D17" s="90">
        <f>SUM(D18:D19)</f>
        <v>18000</v>
      </c>
      <c r="E17" s="103" t="s">
        <v>23</v>
      </c>
      <c r="F17" s="90">
        <f>SUM(F18:F19)</f>
        <v>14875</v>
      </c>
      <c r="G17" s="103" t="s">
        <v>23</v>
      </c>
      <c r="H17" s="90">
        <f>SUM(H18:H19)</f>
        <v>1000</v>
      </c>
      <c r="I17" s="179"/>
      <c r="J17" s="2"/>
      <c r="N17" s="1"/>
    </row>
    <row r="18" spans="1:14" ht="13.5" customHeight="1">
      <c r="A18" s="56"/>
      <c r="B18" s="155" t="s">
        <v>17</v>
      </c>
      <c r="C18" s="107"/>
      <c r="D18" s="91">
        <v>10000</v>
      </c>
      <c r="E18" s="104"/>
      <c r="F18" s="91">
        <f>12600-2725</f>
        <v>9875</v>
      </c>
      <c r="G18" s="104"/>
      <c r="H18" s="91"/>
      <c r="I18" s="190" t="s">
        <v>141</v>
      </c>
      <c r="J18" s="2"/>
      <c r="N18" s="1"/>
    </row>
    <row r="19" spans="1:14" ht="12.75" customHeight="1">
      <c r="A19" s="56"/>
      <c r="B19" s="155" t="s">
        <v>18</v>
      </c>
      <c r="C19" s="107"/>
      <c r="D19" s="91">
        <v>8000</v>
      </c>
      <c r="E19" s="104"/>
      <c r="F19" s="91">
        <v>5000</v>
      </c>
      <c r="G19" s="104"/>
      <c r="H19" s="91">
        <v>1000</v>
      </c>
      <c r="I19" s="179" t="s">
        <v>2</v>
      </c>
      <c r="J19" s="2"/>
      <c r="N19" s="1"/>
    </row>
    <row r="20" spans="1:14" ht="27" customHeight="1">
      <c r="A20" s="37" t="s">
        <v>104</v>
      </c>
      <c r="B20" s="6" t="s">
        <v>125</v>
      </c>
      <c r="C20" s="105" t="s">
        <v>22</v>
      </c>
      <c r="D20" s="92">
        <f>SUM(D21:D23)</f>
        <v>2000</v>
      </c>
      <c r="E20" s="105" t="s">
        <v>22</v>
      </c>
      <c r="F20" s="92">
        <f>SUM(F21:F23)</f>
        <v>13000</v>
      </c>
      <c r="G20" s="105"/>
      <c r="H20" s="92"/>
      <c r="I20" s="222" t="s">
        <v>142</v>
      </c>
      <c r="J20" s="2"/>
      <c r="N20" s="1"/>
    </row>
    <row r="21" spans="1:14" ht="14.25" customHeight="1">
      <c r="A21" s="37"/>
      <c r="B21" s="155" t="s">
        <v>24</v>
      </c>
      <c r="C21" s="105"/>
      <c r="D21" s="95">
        <v>500</v>
      </c>
      <c r="E21" s="106"/>
      <c r="F21" s="94">
        <v>1000</v>
      </c>
      <c r="G21" s="105"/>
      <c r="H21" s="92"/>
      <c r="I21" s="256"/>
      <c r="J21" s="2"/>
      <c r="N21" s="1"/>
    </row>
    <row r="22" spans="1:14" ht="17.25" customHeight="1">
      <c r="A22" s="37"/>
      <c r="B22" s="155" t="s">
        <v>25</v>
      </c>
      <c r="C22" s="105"/>
      <c r="D22" s="92"/>
      <c r="E22" s="106"/>
      <c r="F22" s="94">
        <v>5000</v>
      </c>
      <c r="G22" s="105"/>
      <c r="H22" s="92"/>
      <c r="I22" s="256"/>
      <c r="J22" s="2"/>
      <c r="N22" s="1"/>
    </row>
    <row r="23" spans="1:14" ht="12.75" customHeight="1">
      <c r="A23" s="37"/>
      <c r="B23" s="155" t="s">
        <v>26</v>
      </c>
      <c r="C23" s="105"/>
      <c r="D23" s="95">
        <v>1500</v>
      </c>
      <c r="E23" s="106"/>
      <c r="F23" s="94">
        <v>7000</v>
      </c>
      <c r="G23" s="105"/>
      <c r="H23" s="92"/>
      <c r="I23" s="223"/>
      <c r="J23" s="2"/>
      <c r="N23" s="1"/>
    </row>
    <row r="24" spans="1:14" ht="42.75">
      <c r="A24" s="37" t="s">
        <v>105</v>
      </c>
      <c r="B24" s="7" t="s">
        <v>175</v>
      </c>
      <c r="C24" s="105" t="s">
        <v>22</v>
      </c>
      <c r="D24" s="92">
        <v>1500</v>
      </c>
      <c r="E24" s="105" t="s">
        <v>22</v>
      </c>
      <c r="F24" s="92">
        <v>4500</v>
      </c>
      <c r="G24" s="105" t="s">
        <v>22</v>
      </c>
      <c r="H24" s="92">
        <v>2000</v>
      </c>
      <c r="I24" s="171" t="s">
        <v>142</v>
      </c>
      <c r="J24" s="2"/>
      <c r="N24" s="1"/>
    </row>
    <row r="25" spans="1:14" ht="21.75" customHeight="1">
      <c r="A25" s="37" t="s">
        <v>106</v>
      </c>
      <c r="B25" s="6" t="s">
        <v>30</v>
      </c>
      <c r="C25" s="105"/>
      <c r="D25" s="92"/>
      <c r="E25" s="105" t="s">
        <v>22</v>
      </c>
      <c r="F25" s="92">
        <f>SUM(F26:F27)</f>
        <v>3230</v>
      </c>
      <c r="G25" s="105" t="s">
        <v>22</v>
      </c>
      <c r="H25" s="92">
        <f>SUM(H26:H27)</f>
        <v>5000</v>
      </c>
      <c r="I25" s="222" t="s">
        <v>142</v>
      </c>
      <c r="J25" s="2"/>
      <c r="N25" s="1"/>
    </row>
    <row r="26" spans="1:14" ht="15">
      <c r="A26" s="57"/>
      <c r="B26" s="155" t="s">
        <v>174</v>
      </c>
      <c r="C26" s="123"/>
      <c r="D26" s="93" t="s">
        <v>11</v>
      </c>
      <c r="E26" s="107"/>
      <c r="F26" s="94">
        <v>3230</v>
      </c>
      <c r="G26" s="123"/>
      <c r="H26" s="93"/>
      <c r="I26" s="256"/>
      <c r="J26" s="2"/>
      <c r="N26" s="1"/>
    </row>
    <row r="27" spans="1:14" ht="29.25" customHeight="1">
      <c r="A27" s="57"/>
      <c r="B27" s="155" t="s">
        <v>181</v>
      </c>
      <c r="C27" s="123"/>
      <c r="D27" s="93" t="s">
        <v>11</v>
      </c>
      <c r="E27" s="107"/>
      <c r="F27" s="94"/>
      <c r="G27" s="105"/>
      <c r="H27" s="94">
        <v>5000</v>
      </c>
      <c r="I27" s="223"/>
      <c r="J27" s="2"/>
      <c r="N27" s="1"/>
    </row>
    <row r="28" spans="1:14" ht="15.75" customHeight="1">
      <c r="A28" s="39" t="s">
        <v>107</v>
      </c>
      <c r="B28" s="7" t="s">
        <v>29</v>
      </c>
      <c r="C28" s="105"/>
      <c r="D28" s="92"/>
      <c r="E28" s="105" t="s">
        <v>22</v>
      </c>
      <c r="F28" s="92">
        <f>SUM(F29:F36)</f>
        <v>15155</v>
      </c>
      <c r="G28" s="105" t="s">
        <v>22</v>
      </c>
      <c r="H28" s="92">
        <f>SUM(H29:H36)</f>
        <v>5725</v>
      </c>
      <c r="I28" s="209" t="s">
        <v>142</v>
      </c>
      <c r="J28" s="2"/>
      <c r="N28" s="1"/>
    </row>
    <row r="29" spans="1:14" ht="15" customHeight="1">
      <c r="A29" s="39"/>
      <c r="B29" s="155" t="s">
        <v>167</v>
      </c>
      <c r="C29" s="106"/>
      <c r="D29" s="95"/>
      <c r="E29" s="106"/>
      <c r="F29" s="94">
        <v>2244</v>
      </c>
      <c r="G29" s="107"/>
      <c r="H29" s="94"/>
      <c r="I29" s="215"/>
      <c r="J29" s="2"/>
      <c r="N29" s="1"/>
    </row>
    <row r="30" spans="1:14" ht="15" customHeight="1">
      <c r="A30" s="39"/>
      <c r="B30" s="155" t="s">
        <v>166</v>
      </c>
      <c r="C30" s="106"/>
      <c r="D30" s="95"/>
      <c r="E30" s="106"/>
      <c r="F30" s="94">
        <v>497</v>
      </c>
      <c r="G30" s="107"/>
      <c r="H30" s="94"/>
      <c r="I30" s="215"/>
      <c r="J30" s="2"/>
      <c r="N30" s="1"/>
    </row>
    <row r="31" spans="1:14" ht="15" customHeight="1">
      <c r="A31" s="39"/>
      <c r="B31" s="155" t="s">
        <v>168</v>
      </c>
      <c r="C31" s="106"/>
      <c r="D31" s="95"/>
      <c r="E31" s="106"/>
      <c r="F31" s="94">
        <v>3922</v>
      </c>
      <c r="G31" s="107"/>
      <c r="H31" s="94"/>
      <c r="I31" s="215"/>
      <c r="J31" s="2"/>
      <c r="N31" s="1"/>
    </row>
    <row r="32" spans="1:14" ht="15" customHeight="1">
      <c r="A32" s="39"/>
      <c r="B32" s="155" t="s">
        <v>169</v>
      </c>
      <c r="C32" s="106"/>
      <c r="D32" s="95"/>
      <c r="E32" s="106"/>
      <c r="F32" s="94">
        <v>2424</v>
      </c>
      <c r="G32" s="107"/>
      <c r="H32" s="94"/>
      <c r="I32" s="215"/>
      <c r="J32" s="2"/>
      <c r="N32" s="1"/>
    </row>
    <row r="33" spans="1:14" ht="15" customHeight="1">
      <c r="A33" s="39"/>
      <c r="B33" s="155" t="s">
        <v>170</v>
      </c>
      <c r="C33" s="106"/>
      <c r="D33" s="95"/>
      <c r="E33" s="106"/>
      <c r="F33" s="94"/>
      <c r="G33" s="107"/>
      <c r="H33" s="94">
        <v>1980</v>
      </c>
      <c r="I33" s="215"/>
      <c r="J33" s="2"/>
      <c r="N33" s="1"/>
    </row>
    <row r="34" spans="1:14" ht="15" customHeight="1">
      <c r="A34" s="39"/>
      <c r="B34" s="155" t="s">
        <v>171</v>
      </c>
      <c r="C34" s="106"/>
      <c r="D34" s="95"/>
      <c r="E34" s="106"/>
      <c r="F34" s="94">
        <v>3421</v>
      </c>
      <c r="G34" s="107"/>
      <c r="H34" s="94"/>
      <c r="I34" s="215"/>
      <c r="J34" s="2"/>
      <c r="N34" s="1"/>
    </row>
    <row r="35" spans="1:14" ht="15" customHeight="1">
      <c r="A35" s="39"/>
      <c r="B35" s="155" t="s">
        <v>172</v>
      </c>
      <c r="C35" s="106"/>
      <c r="D35" s="95"/>
      <c r="E35" s="106"/>
      <c r="F35" s="94">
        <v>2647</v>
      </c>
      <c r="G35" s="107"/>
      <c r="H35" s="94"/>
      <c r="I35" s="215"/>
      <c r="J35" s="2"/>
      <c r="N35" s="1"/>
    </row>
    <row r="36" spans="1:14" ht="15" customHeight="1">
      <c r="A36" s="39"/>
      <c r="B36" s="155" t="s">
        <v>173</v>
      </c>
      <c r="C36" s="106"/>
      <c r="D36" s="95"/>
      <c r="E36" s="106"/>
      <c r="F36" s="94"/>
      <c r="G36" s="107"/>
      <c r="H36" s="94">
        <v>3745</v>
      </c>
      <c r="I36" s="210"/>
      <c r="J36" s="2"/>
      <c r="N36" s="1"/>
    </row>
    <row r="37" spans="1:14" ht="27" customHeight="1">
      <c r="A37" s="39" t="s">
        <v>108</v>
      </c>
      <c r="B37" s="7" t="s">
        <v>160</v>
      </c>
      <c r="C37" s="105"/>
      <c r="D37" s="92"/>
      <c r="E37" s="105" t="s">
        <v>22</v>
      </c>
      <c r="F37" s="183">
        <v>3000</v>
      </c>
      <c r="G37" s="105"/>
      <c r="H37" s="95"/>
      <c r="I37" s="173" t="s">
        <v>142</v>
      </c>
      <c r="J37" s="2"/>
      <c r="N37" s="1"/>
    </row>
    <row r="38" spans="1:14" ht="36" customHeight="1">
      <c r="A38" s="39" t="s">
        <v>109</v>
      </c>
      <c r="B38" s="7" t="s">
        <v>176</v>
      </c>
      <c r="C38" s="105"/>
      <c r="D38" s="92"/>
      <c r="E38" s="105" t="s">
        <v>22</v>
      </c>
      <c r="F38" s="92">
        <v>3000</v>
      </c>
      <c r="G38" s="105" t="s">
        <v>22</v>
      </c>
      <c r="H38" s="92">
        <v>3000</v>
      </c>
      <c r="I38" s="173" t="s">
        <v>184</v>
      </c>
      <c r="J38" s="2"/>
      <c r="N38" s="1"/>
    </row>
    <row r="39" spans="1:14" ht="27" customHeight="1">
      <c r="A39" s="39" t="s">
        <v>110</v>
      </c>
      <c r="B39" s="7" t="s">
        <v>19</v>
      </c>
      <c r="C39" s="103" t="s">
        <v>23</v>
      </c>
      <c r="D39" s="92">
        <v>17000</v>
      </c>
      <c r="E39" s="103" t="s">
        <v>23</v>
      </c>
      <c r="F39" s="92">
        <v>27100</v>
      </c>
      <c r="G39" s="103" t="s">
        <v>23</v>
      </c>
      <c r="H39" s="92">
        <v>20000</v>
      </c>
      <c r="I39" s="173" t="s">
        <v>142</v>
      </c>
      <c r="J39" s="2"/>
      <c r="N39" s="1"/>
    </row>
    <row r="40" spans="1:14" ht="27" customHeight="1">
      <c r="A40" s="39" t="s">
        <v>111</v>
      </c>
      <c r="B40" s="7" t="s">
        <v>180</v>
      </c>
      <c r="C40" s="105" t="s">
        <v>22</v>
      </c>
      <c r="D40" s="92">
        <f>SUM(D41:D43)</f>
        <v>200</v>
      </c>
      <c r="E40" s="106"/>
      <c r="F40" s="92">
        <f>SUM(F41:F43)</f>
        <v>5500</v>
      </c>
      <c r="G40" s="105" t="s">
        <v>23</v>
      </c>
      <c r="H40" s="92">
        <f>SUM(H41:H43)</f>
        <v>1500</v>
      </c>
      <c r="I40" s="180"/>
      <c r="J40" s="2"/>
      <c r="N40" s="1"/>
    </row>
    <row r="41" spans="1:14" ht="13.5" customHeight="1">
      <c r="A41" s="47"/>
      <c r="B41" s="155" t="s">
        <v>17</v>
      </c>
      <c r="C41" s="105"/>
      <c r="D41" s="92" t="s">
        <v>11</v>
      </c>
      <c r="E41" s="107" t="s">
        <v>27</v>
      </c>
      <c r="F41" s="94">
        <v>2800</v>
      </c>
      <c r="G41" s="107"/>
      <c r="H41" s="94">
        <v>500</v>
      </c>
      <c r="I41" s="209" t="s">
        <v>185</v>
      </c>
      <c r="J41" s="2"/>
      <c r="N41" s="1"/>
    </row>
    <row r="42" spans="1:14" ht="13.5" customHeight="1">
      <c r="A42" s="47"/>
      <c r="B42" s="155" t="s">
        <v>156</v>
      </c>
      <c r="C42" s="105"/>
      <c r="D42" s="95">
        <v>200</v>
      </c>
      <c r="E42" s="107"/>
      <c r="F42" s="94"/>
      <c r="G42" s="107"/>
      <c r="H42" s="94"/>
      <c r="I42" s="210"/>
      <c r="J42" s="2"/>
      <c r="N42" s="1"/>
    </row>
    <row r="43" spans="1:14" ht="15.75" customHeight="1">
      <c r="A43" s="47"/>
      <c r="B43" s="155" t="s">
        <v>18</v>
      </c>
      <c r="C43" s="105"/>
      <c r="D43" s="92" t="s">
        <v>11</v>
      </c>
      <c r="E43" s="107" t="s">
        <v>23</v>
      </c>
      <c r="F43" s="94">
        <v>2700</v>
      </c>
      <c r="G43" s="104"/>
      <c r="H43" s="94">
        <v>1000</v>
      </c>
      <c r="I43" s="180" t="s">
        <v>155</v>
      </c>
      <c r="J43" s="2"/>
      <c r="N43" s="1"/>
    </row>
    <row r="44" spans="1:14" ht="15" customHeight="1">
      <c r="A44" s="39" t="s">
        <v>112</v>
      </c>
      <c r="B44" s="16" t="s">
        <v>3</v>
      </c>
      <c r="C44" s="105"/>
      <c r="D44" s="92"/>
      <c r="E44" s="105" t="s">
        <v>22</v>
      </c>
      <c r="F44" s="92">
        <f>SUM(F45,F48)</f>
        <v>650</v>
      </c>
      <c r="G44" s="101"/>
      <c r="H44" s="92">
        <f>SUM(H45:H48)</f>
        <v>1450</v>
      </c>
      <c r="I44" s="180"/>
      <c r="J44" s="2"/>
      <c r="N44" s="1"/>
    </row>
    <row r="45" spans="1:14" ht="28.5" customHeight="1">
      <c r="A45" s="39" t="s">
        <v>11</v>
      </c>
      <c r="B45" s="156" t="s">
        <v>209</v>
      </c>
      <c r="C45" s="105"/>
      <c r="D45" s="92"/>
      <c r="E45" s="115"/>
      <c r="F45" s="94">
        <v>400</v>
      </c>
      <c r="G45" s="104"/>
      <c r="H45" s="94"/>
      <c r="I45" s="181" t="s">
        <v>147</v>
      </c>
      <c r="J45" s="2"/>
      <c r="N45" s="1"/>
    </row>
    <row r="46" spans="1:14" ht="14.25" customHeight="1">
      <c r="A46" s="211"/>
      <c r="B46" s="213" t="s">
        <v>35</v>
      </c>
      <c r="C46" s="118"/>
      <c r="D46" s="99"/>
      <c r="E46" s="116"/>
      <c r="F46" s="96"/>
      <c r="G46" s="124" t="s">
        <v>27</v>
      </c>
      <c r="H46" s="96">
        <v>600</v>
      </c>
      <c r="I46" s="215" t="s">
        <v>164</v>
      </c>
      <c r="J46" s="2"/>
      <c r="N46" s="1"/>
    </row>
    <row r="47" spans="1:14" ht="12.75" customHeight="1">
      <c r="A47" s="212"/>
      <c r="B47" s="214"/>
      <c r="C47" s="130"/>
      <c r="D47" s="110"/>
      <c r="E47" s="117"/>
      <c r="F47" s="97"/>
      <c r="G47" s="125" t="s">
        <v>22</v>
      </c>
      <c r="H47" s="97">
        <v>600</v>
      </c>
      <c r="I47" s="220"/>
      <c r="J47" s="2"/>
      <c r="N47" s="1"/>
    </row>
    <row r="48" spans="1:14" ht="18" customHeight="1">
      <c r="A48" s="40"/>
      <c r="B48" s="156" t="s">
        <v>31</v>
      </c>
      <c r="C48" s="105"/>
      <c r="D48" s="92"/>
      <c r="E48" s="115"/>
      <c r="F48" s="94">
        <v>250</v>
      </c>
      <c r="G48" s="187" t="s">
        <v>22</v>
      </c>
      <c r="H48" s="94">
        <v>250</v>
      </c>
      <c r="I48" s="221"/>
      <c r="J48" s="2"/>
      <c r="N48" s="1"/>
    </row>
    <row r="49" spans="1:14" ht="14.25" customHeight="1">
      <c r="A49" s="226" t="s">
        <v>113</v>
      </c>
      <c r="B49" s="224" t="s">
        <v>98</v>
      </c>
      <c r="C49" s="118"/>
      <c r="D49" s="99"/>
      <c r="E49" s="118" t="s">
        <v>22</v>
      </c>
      <c r="F49" s="99">
        <v>275</v>
      </c>
      <c r="G49" s="126" t="s">
        <v>22</v>
      </c>
      <c r="H49" s="98">
        <v>125</v>
      </c>
      <c r="I49" s="209" t="s">
        <v>148</v>
      </c>
      <c r="J49" s="2"/>
      <c r="N49" s="1"/>
    </row>
    <row r="50" spans="1:14" ht="15" customHeight="1">
      <c r="A50" s="227"/>
      <c r="B50" s="225"/>
      <c r="C50" s="130"/>
      <c r="D50" s="110"/>
      <c r="E50" s="130" t="s">
        <v>52</v>
      </c>
      <c r="F50" s="110">
        <v>275</v>
      </c>
      <c r="G50" s="160" t="s">
        <v>52</v>
      </c>
      <c r="H50" s="161">
        <v>125</v>
      </c>
      <c r="I50" s="210"/>
      <c r="J50" s="2"/>
      <c r="N50" s="1"/>
    </row>
    <row r="51" spans="1:14" ht="15" customHeight="1">
      <c r="A51" s="39" t="s">
        <v>114</v>
      </c>
      <c r="B51" s="7" t="s">
        <v>32</v>
      </c>
      <c r="C51" s="105" t="s">
        <v>27</v>
      </c>
      <c r="D51" s="92">
        <f>SUM(D52:D54)</f>
        <v>31179</v>
      </c>
      <c r="E51" s="106"/>
      <c r="F51" s="92"/>
      <c r="G51" s="105"/>
      <c r="H51" s="92"/>
      <c r="I51" s="173" t="s">
        <v>141</v>
      </c>
      <c r="J51" s="2"/>
      <c r="N51" s="1"/>
    </row>
    <row r="52" spans="1:14" ht="15" hidden="1">
      <c r="A52" s="41"/>
      <c r="B52" s="8" t="s">
        <v>12</v>
      </c>
      <c r="C52" s="106" t="s">
        <v>27</v>
      </c>
      <c r="D52" s="95">
        <v>31179</v>
      </c>
      <c r="E52" s="106"/>
      <c r="F52" s="92" t="s">
        <v>11</v>
      </c>
      <c r="G52" s="114"/>
      <c r="H52" s="92"/>
      <c r="I52" s="173" t="s">
        <v>16</v>
      </c>
      <c r="J52" s="2"/>
      <c r="N52" s="1"/>
    </row>
    <row r="53" spans="1:14" ht="30" hidden="1">
      <c r="A53" s="41"/>
      <c r="B53" s="8" t="s">
        <v>13</v>
      </c>
      <c r="C53" s="105"/>
      <c r="D53" s="92" t="s">
        <v>11</v>
      </c>
      <c r="E53" s="106"/>
      <c r="F53" s="92"/>
      <c r="G53" s="114"/>
      <c r="H53" s="95">
        <v>50000</v>
      </c>
      <c r="I53" s="173" t="s">
        <v>16</v>
      </c>
      <c r="J53" s="2"/>
      <c r="N53" s="1"/>
    </row>
    <row r="54" spans="1:14" ht="15" hidden="1">
      <c r="A54" s="41"/>
      <c r="B54" s="8" t="s">
        <v>14</v>
      </c>
      <c r="C54" s="105"/>
      <c r="D54" s="92" t="s">
        <v>11</v>
      </c>
      <c r="E54" s="106"/>
      <c r="F54" s="92"/>
      <c r="G54" s="114"/>
      <c r="H54" s="95">
        <v>50000</v>
      </c>
      <c r="I54" s="173" t="s">
        <v>16</v>
      </c>
      <c r="J54" s="2"/>
      <c r="N54" s="1"/>
    </row>
    <row r="55" spans="1:14" ht="30" customHeight="1">
      <c r="A55" s="39" t="s">
        <v>115</v>
      </c>
      <c r="B55" s="15" t="s">
        <v>96</v>
      </c>
      <c r="C55" s="105"/>
      <c r="D55" s="92"/>
      <c r="E55" s="106"/>
      <c r="F55" s="92"/>
      <c r="G55" s="105" t="s">
        <v>22</v>
      </c>
      <c r="H55" s="92">
        <v>2415</v>
      </c>
      <c r="I55" s="173" t="s">
        <v>141</v>
      </c>
      <c r="J55" s="2"/>
      <c r="N55" s="1"/>
    </row>
    <row r="56" spans="1:14" ht="30">
      <c r="A56" s="39" t="s">
        <v>116</v>
      </c>
      <c r="B56" s="15" t="s">
        <v>179</v>
      </c>
      <c r="C56" s="105"/>
      <c r="D56" s="92"/>
      <c r="E56" s="106"/>
      <c r="F56" s="92"/>
      <c r="G56" s="105" t="s">
        <v>52</v>
      </c>
      <c r="H56" s="92">
        <v>215</v>
      </c>
      <c r="I56" s="173" t="s">
        <v>146</v>
      </c>
      <c r="J56" s="2"/>
      <c r="N56" s="1"/>
    </row>
    <row r="57" spans="1:14" ht="14.25" customHeight="1">
      <c r="A57" s="42" t="s">
        <v>11</v>
      </c>
      <c r="B57" s="71" t="s">
        <v>137</v>
      </c>
      <c r="C57" s="106"/>
      <c r="D57" s="95">
        <f>D10+D11+D12+D17+D20+D24+D25+D39+D40+D51+D55+D56</f>
        <v>70029</v>
      </c>
      <c r="E57" s="106"/>
      <c r="F57" s="95">
        <f>F10+F11+F12+F17+F20+F24+F25+F28+F37+F38+F39+F40+F44+F49+F50+F51+F55+F56</f>
        <v>108060</v>
      </c>
      <c r="G57" s="14"/>
      <c r="H57" s="95">
        <f>H10+H11+H12+H17+H20+H24+H25+H28+H38+H39+H40+H44+H49+H50+H51+H55+H56</f>
        <v>56555</v>
      </c>
      <c r="I57" s="173"/>
      <c r="J57" s="2"/>
      <c r="N57" s="1"/>
    </row>
    <row r="58" spans="1:14" ht="15" customHeight="1">
      <c r="A58" s="44"/>
      <c r="B58" s="22" t="s">
        <v>136</v>
      </c>
      <c r="C58" s="108" t="s">
        <v>23</v>
      </c>
      <c r="D58" s="88">
        <f>D17+D39</f>
        <v>35000</v>
      </c>
      <c r="E58" s="108" t="s">
        <v>23</v>
      </c>
      <c r="F58" s="88">
        <f>F15+F17+F39+F43</f>
        <v>45675</v>
      </c>
      <c r="G58" s="60" t="s">
        <v>23</v>
      </c>
      <c r="H58" s="88">
        <f>H12+H17+H39+H40+H48+H51</f>
        <v>24750</v>
      </c>
      <c r="I58" s="174"/>
      <c r="J58" s="2"/>
      <c r="N58" s="1"/>
    </row>
    <row r="59" spans="1:14" ht="15">
      <c r="A59" s="82"/>
      <c r="B59" s="80"/>
      <c r="C59" s="111" t="s">
        <v>27</v>
      </c>
      <c r="D59" s="86">
        <f>D51</f>
        <v>31179</v>
      </c>
      <c r="E59" s="111" t="s">
        <v>27</v>
      </c>
      <c r="F59" s="86">
        <f>F41</f>
        <v>2800</v>
      </c>
      <c r="G59" s="68" t="s">
        <v>27</v>
      </c>
      <c r="H59" s="86">
        <f>H46</f>
        <v>600</v>
      </c>
      <c r="I59" s="175"/>
      <c r="J59" s="2"/>
      <c r="N59" s="1"/>
    </row>
    <row r="60" spans="1:14" ht="15">
      <c r="A60" s="82"/>
      <c r="B60" s="80"/>
      <c r="C60" s="111" t="s">
        <v>22</v>
      </c>
      <c r="D60" s="86">
        <f>D12+D20+D24+D40</f>
        <v>3850</v>
      </c>
      <c r="E60" s="111" t="s">
        <v>22</v>
      </c>
      <c r="F60" s="86">
        <f>F11+F13+F16+F20+F24+F25+F28+F37+F38+F44+F49</f>
        <v>59310</v>
      </c>
      <c r="G60" s="68" t="s">
        <v>22</v>
      </c>
      <c r="H60" s="86">
        <f>H10+H11+H24+H25+H28+H38+H47+H49+H55</f>
        <v>30865</v>
      </c>
      <c r="I60" s="175"/>
      <c r="J60" s="2"/>
      <c r="N60" s="1"/>
    </row>
    <row r="61" spans="1:14" ht="15">
      <c r="A61" s="82"/>
      <c r="B61" s="83"/>
      <c r="C61" s="112"/>
      <c r="D61" s="113"/>
      <c r="E61" s="121" t="s">
        <v>52</v>
      </c>
      <c r="F61" s="87">
        <f>F50</f>
        <v>275</v>
      </c>
      <c r="G61" s="84" t="s">
        <v>52</v>
      </c>
      <c r="H61" s="87">
        <f>H50+H56</f>
        <v>340</v>
      </c>
      <c r="I61" s="151"/>
      <c r="J61" s="2"/>
      <c r="N61" s="1"/>
    </row>
    <row r="62" spans="1:14" ht="16.5" customHeight="1">
      <c r="A62" s="265" t="s">
        <v>99</v>
      </c>
      <c r="B62" s="266"/>
      <c r="C62" s="266"/>
      <c r="D62" s="266"/>
      <c r="E62" s="266"/>
      <c r="F62" s="266"/>
      <c r="G62" s="266"/>
      <c r="H62" s="266"/>
      <c r="I62" s="267"/>
      <c r="J62" s="2"/>
      <c r="N62" s="1"/>
    </row>
    <row r="63" spans="1:14" ht="32.25" customHeight="1">
      <c r="A63" s="47" t="s">
        <v>122</v>
      </c>
      <c r="B63" s="7" t="s">
        <v>140</v>
      </c>
      <c r="C63" s="12"/>
      <c r="D63" s="13"/>
      <c r="E63" s="103" t="s">
        <v>22</v>
      </c>
      <c r="F63" s="92">
        <v>2200</v>
      </c>
      <c r="G63" s="105" t="s">
        <v>22</v>
      </c>
      <c r="H63" s="92">
        <v>2000</v>
      </c>
      <c r="I63" s="173" t="s">
        <v>141</v>
      </c>
      <c r="J63" s="2"/>
      <c r="N63" s="1"/>
    </row>
    <row r="64" spans="1:14" ht="14.25" customHeight="1">
      <c r="A64" s="47" t="s">
        <v>4</v>
      </c>
      <c r="B64" s="15" t="s">
        <v>7</v>
      </c>
      <c r="C64" s="12"/>
      <c r="D64" s="13" t="s">
        <v>11</v>
      </c>
      <c r="E64" s="105" t="s">
        <v>22</v>
      </c>
      <c r="F64" s="92">
        <f>SUM(F65:F69)</f>
        <v>2600</v>
      </c>
      <c r="G64" s="105" t="s">
        <v>22</v>
      </c>
      <c r="H64" s="92">
        <f>SUM(H65:H69)</f>
        <v>1100</v>
      </c>
      <c r="I64" s="180"/>
      <c r="J64" s="2"/>
      <c r="N64" s="1"/>
    </row>
    <row r="65" spans="1:14" ht="16.5" customHeight="1">
      <c r="A65" s="43"/>
      <c r="B65" s="157" t="s">
        <v>8</v>
      </c>
      <c r="C65" s="61"/>
      <c r="D65" s="59" t="s">
        <v>11</v>
      </c>
      <c r="E65" s="131"/>
      <c r="F65" s="94">
        <v>500</v>
      </c>
      <c r="G65" s="115"/>
      <c r="H65" s="94"/>
      <c r="I65" s="215" t="s">
        <v>204</v>
      </c>
      <c r="J65" s="2"/>
      <c r="N65" s="1"/>
    </row>
    <row r="66" spans="1:14" ht="15">
      <c r="A66" s="46"/>
      <c r="B66" s="157" t="s">
        <v>9</v>
      </c>
      <c r="C66" s="61"/>
      <c r="D66" s="59" t="s">
        <v>11</v>
      </c>
      <c r="E66" s="131"/>
      <c r="F66" s="94">
        <v>300</v>
      </c>
      <c r="G66" s="115"/>
      <c r="H66" s="94">
        <v>500</v>
      </c>
      <c r="I66" s="220"/>
      <c r="J66" s="2"/>
      <c r="N66" s="1"/>
    </row>
    <row r="67" spans="1:14" ht="15.75" customHeight="1">
      <c r="A67" s="46"/>
      <c r="B67" s="157" t="s">
        <v>177</v>
      </c>
      <c r="C67" s="61"/>
      <c r="D67" s="59" t="s">
        <v>11</v>
      </c>
      <c r="E67" s="131"/>
      <c r="F67" s="94"/>
      <c r="G67" s="115"/>
      <c r="H67" s="94">
        <v>100</v>
      </c>
      <c r="I67" s="220"/>
      <c r="J67" s="2"/>
      <c r="N67" s="1"/>
    </row>
    <row r="68" spans="1:14" ht="15" customHeight="1">
      <c r="A68" s="46"/>
      <c r="B68" s="157" t="s">
        <v>178</v>
      </c>
      <c r="C68" s="61"/>
      <c r="D68" s="59" t="s">
        <v>11</v>
      </c>
      <c r="E68" s="131"/>
      <c r="F68" s="94">
        <v>1000</v>
      </c>
      <c r="G68" s="115"/>
      <c r="H68" s="94"/>
      <c r="I68" s="220"/>
      <c r="J68" s="2"/>
      <c r="N68" s="1"/>
    </row>
    <row r="69" spans="1:14" ht="15">
      <c r="A69" s="46"/>
      <c r="B69" s="157" t="s">
        <v>10</v>
      </c>
      <c r="C69" s="61"/>
      <c r="D69" s="59" t="s">
        <v>11</v>
      </c>
      <c r="E69" s="123"/>
      <c r="F69" s="94">
        <v>800</v>
      </c>
      <c r="G69" s="115"/>
      <c r="H69" s="94">
        <v>500</v>
      </c>
      <c r="I69" s="221"/>
      <c r="J69" s="2"/>
      <c r="N69" s="1"/>
    </row>
    <row r="70" spans="1:14" ht="30">
      <c r="A70" s="47" t="s">
        <v>6</v>
      </c>
      <c r="B70" s="7" t="s">
        <v>5</v>
      </c>
      <c r="C70" s="12"/>
      <c r="D70" s="13" t="s">
        <v>11</v>
      </c>
      <c r="E70" s="105" t="s">
        <v>22</v>
      </c>
      <c r="F70" s="92">
        <v>200</v>
      </c>
      <c r="G70" s="105" t="s">
        <v>22</v>
      </c>
      <c r="H70" s="92">
        <v>130</v>
      </c>
      <c r="I70" s="173" t="s">
        <v>141</v>
      </c>
      <c r="J70" s="2"/>
      <c r="N70" s="1"/>
    </row>
    <row r="71" spans="1:14" ht="12.75" customHeight="1">
      <c r="A71" s="48"/>
      <c r="B71" s="8" t="s">
        <v>138</v>
      </c>
      <c r="C71" s="12"/>
      <c r="D71" s="13" t="s">
        <v>11</v>
      </c>
      <c r="E71" s="51"/>
      <c r="F71" s="95">
        <f>F63+F64+F70</f>
        <v>5000</v>
      </c>
      <c r="G71" s="132"/>
      <c r="H71" s="95">
        <f>H70+H64+H63</f>
        <v>3230</v>
      </c>
      <c r="I71" s="49"/>
      <c r="J71" s="2"/>
      <c r="N71" s="1"/>
    </row>
    <row r="72" spans="1:14" ht="14.25" customHeight="1">
      <c r="A72" s="48"/>
      <c r="B72" s="159" t="s">
        <v>136</v>
      </c>
      <c r="C72" s="12"/>
      <c r="D72" s="13"/>
      <c r="E72" s="106" t="s">
        <v>22</v>
      </c>
      <c r="F72" s="95">
        <f>F63+F64+F70</f>
        <v>5000</v>
      </c>
      <c r="G72" s="106" t="s">
        <v>22</v>
      </c>
      <c r="H72" s="95">
        <f>H63+H64+H70</f>
        <v>3230</v>
      </c>
      <c r="I72" s="49"/>
      <c r="J72" s="2"/>
      <c r="N72" s="1"/>
    </row>
    <row r="73" spans="1:14" ht="15" customHeight="1">
      <c r="A73" s="268" t="s">
        <v>53</v>
      </c>
      <c r="B73" s="269"/>
      <c r="C73" s="269"/>
      <c r="D73" s="269"/>
      <c r="E73" s="269"/>
      <c r="F73" s="269"/>
      <c r="G73" s="269"/>
      <c r="H73" s="269"/>
      <c r="I73" s="270"/>
      <c r="J73" s="2"/>
      <c r="N73" s="1"/>
    </row>
    <row r="74" spans="1:14" ht="15" customHeight="1">
      <c r="A74" s="234" t="s">
        <v>54</v>
      </c>
      <c r="B74" s="218" t="s">
        <v>36</v>
      </c>
      <c r="C74" s="25"/>
      <c r="D74" s="23" t="s">
        <v>11</v>
      </c>
      <c r="E74" s="134"/>
      <c r="F74" s="99"/>
      <c r="G74" s="118" t="s">
        <v>27</v>
      </c>
      <c r="H74" s="99">
        <v>200</v>
      </c>
      <c r="I74" s="198" t="s">
        <v>73</v>
      </c>
      <c r="J74" s="2"/>
      <c r="N74" s="1"/>
    </row>
    <row r="75" spans="1:14" ht="15" customHeight="1">
      <c r="A75" s="235"/>
      <c r="B75" s="236"/>
      <c r="C75" s="17"/>
      <c r="D75" s="24"/>
      <c r="E75" s="135"/>
      <c r="F75" s="110"/>
      <c r="G75" s="130" t="s">
        <v>22</v>
      </c>
      <c r="H75" s="110">
        <v>200</v>
      </c>
      <c r="I75" s="199"/>
      <c r="J75" s="2"/>
      <c r="N75" s="1"/>
    </row>
    <row r="76" spans="1:14" ht="23.25" customHeight="1">
      <c r="A76" s="234" t="s">
        <v>55</v>
      </c>
      <c r="B76" s="218" t="s">
        <v>37</v>
      </c>
      <c r="C76" s="25"/>
      <c r="D76" s="23" t="s">
        <v>11</v>
      </c>
      <c r="E76" s="134"/>
      <c r="F76" s="99"/>
      <c r="G76" s="118" t="s">
        <v>27</v>
      </c>
      <c r="H76" s="99">
        <v>150</v>
      </c>
      <c r="I76" s="198" t="s">
        <v>149</v>
      </c>
      <c r="J76" s="2"/>
      <c r="N76" s="1"/>
    </row>
    <row r="77" spans="1:14" ht="21" customHeight="1">
      <c r="A77" s="235"/>
      <c r="B77" s="236"/>
      <c r="C77" s="17"/>
      <c r="D77" s="24"/>
      <c r="E77" s="135"/>
      <c r="F77" s="110"/>
      <c r="G77" s="130" t="s">
        <v>22</v>
      </c>
      <c r="H77" s="110">
        <v>150</v>
      </c>
      <c r="I77" s="199"/>
      <c r="J77" s="2"/>
      <c r="N77" s="1"/>
    </row>
    <row r="78" spans="1:14" ht="15" customHeight="1">
      <c r="A78" s="234" t="s">
        <v>139</v>
      </c>
      <c r="B78" s="218" t="s">
        <v>38</v>
      </c>
      <c r="C78" s="25"/>
      <c r="D78" s="23" t="s">
        <v>11</v>
      </c>
      <c r="E78" s="134"/>
      <c r="F78" s="99"/>
      <c r="G78" s="118" t="s">
        <v>27</v>
      </c>
      <c r="H78" s="99">
        <v>50</v>
      </c>
      <c r="I78" s="198" t="s">
        <v>74</v>
      </c>
      <c r="J78" s="2"/>
      <c r="N78" s="1"/>
    </row>
    <row r="79" spans="1:14" ht="15" customHeight="1">
      <c r="A79" s="235"/>
      <c r="B79" s="236"/>
      <c r="C79" s="17"/>
      <c r="D79" s="24"/>
      <c r="E79" s="135"/>
      <c r="F79" s="110"/>
      <c r="G79" s="130" t="s">
        <v>22</v>
      </c>
      <c r="H79" s="110">
        <v>50</v>
      </c>
      <c r="I79" s="199"/>
      <c r="J79" s="2"/>
      <c r="N79" s="1"/>
    </row>
    <row r="80" spans="1:14" ht="31.5" customHeight="1">
      <c r="A80" s="73" t="s">
        <v>56</v>
      </c>
      <c r="B80" s="70" t="s">
        <v>39</v>
      </c>
      <c r="C80" s="18"/>
      <c r="D80" s="13" t="s">
        <v>11</v>
      </c>
      <c r="E80" s="105" t="s">
        <v>22</v>
      </c>
      <c r="F80" s="92">
        <v>300</v>
      </c>
      <c r="G80" s="114"/>
      <c r="H80" s="136"/>
      <c r="I80" s="176" t="s">
        <v>150</v>
      </c>
      <c r="J80" s="2"/>
      <c r="N80" s="1"/>
    </row>
    <row r="81" spans="1:14" ht="17.25" customHeight="1">
      <c r="A81" s="234" t="s">
        <v>57</v>
      </c>
      <c r="B81" s="218" t="s">
        <v>40</v>
      </c>
      <c r="C81" s="25"/>
      <c r="D81" s="23" t="s">
        <v>11</v>
      </c>
      <c r="E81" s="134"/>
      <c r="F81" s="99"/>
      <c r="G81" s="118" t="s">
        <v>27</v>
      </c>
      <c r="H81" s="99">
        <v>100</v>
      </c>
      <c r="I81" s="198" t="s">
        <v>151</v>
      </c>
      <c r="J81" s="2"/>
      <c r="N81" s="1"/>
    </row>
    <row r="82" spans="1:14" ht="15" customHeight="1">
      <c r="A82" s="235"/>
      <c r="B82" s="236"/>
      <c r="C82" s="17"/>
      <c r="D82" s="24"/>
      <c r="E82" s="135"/>
      <c r="F82" s="110"/>
      <c r="G82" s="130" t="s">
        <v>22</v>
      </c>
      <c r="H82" s="110">
        <v>100</v>
      </c>
      <c r="I82" s="199"/>
      <c r="J82" s="2"/>
      <c r="N82" s="1"/>
    </row>
    <row r="83" spans="1:14" ht="34.5" customHeight="1">
      <c r="A83" s="234" t="s">
        <v>58</v>
      </c>
      <c r="B83" s="218" t="s">
        <v>132</v>
      </c>
      <c r="C83" s="25"/>
      <c r="D83" s="23" t="s">
        <v>11</v>
      </c>
      <c r="E83" s="134"/>
      <c r="F83" s="99"/>
      <c r="G83" s="118" t="s">
        <v>27</v>
      </c>
      <c r="H83" s="99">
        <v>100</v>
      </c>
      <c r="I83" s="230" t="s">
        <v>152</v>
      </c>
      <c r="J83" s="2"/>
      <c r="N83" s="1"/>
    </row>
    <row r="84" spans="1:14" ht="34.5" customHeight="1">
      <c r="A84" s="235"/>
      <c r="B84" s="236"/>
      <c r="C84" s="17"/>
      <c r="D84" s="24"/>
      <c r="E84" s="130" t="s">
        <v>22</v>
      </c>
      <c r="F84" s="110">
        <v>100</v>
      </c>
      <c r="G84" s="130" t="s">
        <v>22</v>
      </c>
      <c r="H84" s="110">
        <v>100</v>
      </c>
      <c r="I84" s="233"/>
      <c r="J84" s="2"/>
      <c r="N84" s="1"/>
    </row>
    <row r="85" spans="1:14" ht="15" customHeight="1">
      <c r="A85" s="234" t="s">
        <v>59</v>
      </c>
      <c r="B85" s="218" t="s">
        <v>134</v>
      </c>
      <c r="C85" s="25"/>
      <c r="D85" s="23" t="s">
        <v>11</v>
      </c>
      <c r="E85" s="134"/>
      <c r="F85" s="99"/>
      <c r="G85" s="118" t="s">
        <v>27</v>
      </c>
      <c r="H85" s="99">
        <v>205</v>
      </c>
      <c r="I85" s="230" t="s">
        <v>145</v>
      </c>
      <c r="J85" s="2"/>
      <c r="N85" s="1"/>
    </row>
    <row r="86" spans="1:14" ht="15" customHeight="1">
      <c r="A86" s="235"/>
      <c r="B86" s="236"/>
      <c r="C86" s="17"/>
      <c r="D86" s="24"/>
      <c r="E86" s="130" t="s">
        <v>22</v>
      </c>
      <c r="F86" s="110">
        <f>300+100</f>
        <v>400</v>
      </c>
      <c r="G86" s="130" t="s">
        <v>22</v>
      </c>
      <c r="H86" s="110">
        <v>205</v>
      </c>
      <c r="I86" s="232"/>
      <c r="J86" s="2"/>
      <c r="N86" s="1"/>
    </row>
    <row r="87" spans="1:14" ht="12.75" customHeight="1">
      <c r="A87" s="234" t="s">
        <v>60</v>
      </c>
      <c r="B87" s="218" t="s">
        <v>135</v>
      </c>
      <c r="C87" s="25"/>
      <c r="D87" s="23" t="s">
        <v>11</v>
      </c>
      <c r="E87" s="134"/>
      <c r="F87" s="99"/>
      <c r="G87" s="118" t="s">
        <v>27</v>
      </c>
      <c r="H87" s="99">
        <v>600</v>
      </c>
      <c r="I87" s="230" t="s">
        <v>75</v>
      </c>
      <c r="J87" s="2"/>
      <c r="N87" s="1"/>
    </row>
    <row r="88" spans="1:14" ht="13.5" customHeight="1">
      <c r="A88" s="252"/>
      <c r="B88" s="253"/>
      <c r="C88" s="69"/>
      <c r="D88" s="67"/>
      <c r="E88" s="137"/>
      <c r="F88" s="138"/>
      <c r="G88" s="139" t="s">
        <v>22</v>
      </c>
      <c r="H88" s="138">
        <v>600</v>
      </c>
      <c r="I88" s="231"/>
      <c r="J88" s="2"/>
      <c r="N88" s="1"/>
    </row>
    <row r="89" spans="1:14" ht="13.5" customHeight="1">
      <c r="A89" s="235"/>
      <c r="B89" s="236"/>
      <c r="C89" s="17"/>
      <c r="D89" s="24"/>
      <c r="E89" s="135"/>
      <c r="F89" s="110"/>
      <c r="G89" s="130" t="s">
        <v>52</v>
      </c>
      <c r="H89" s="110">
        <v>300</v>
      </c>
      <c r="I89" s="232"/>
      <c r="J89" s="2"/>
      <c r="N89" s="1"/>
    </row>
    <row r="90" spans="1:14" ht="18.75" customHeight="1">
      <c r="A90" s="254" t="s">
        <v>61</v>
      </c>
      <c r="B90" s="218" t="s">
        <v>41</v>
      </c>
      <c r="C90" s="25"/>
      <c r="D90" s="23" t="s">
        <v>11</v>
      </c>
      <c r="E90" s="134"/>
      <c r="F90" s="99"/>
      <c r="G90" s="118" t="s">
        <v>27</v>
      </c>
      <c r="H90" s="99">
        <v>50</v>
      </c>
      <c r="I90" s="198" t="s">
        <v>128</v>
      </c>
      <c r="J90" s="2"/>
      <c r="N90" s="1"/>
    </row>
    <row r="91" spans="1:14" ht="20.25" customHeight="1">
      <c r="A91" s="235"/>
      <c r="B91" s="236"/>
      <c r="C91" s="17"/>
      <c r="D91" s="24"/>
      <c r="E91" s="135"/>
      <c r="F91" s="110"/>
      <c r="G91" s="130" t="s">
        <v>22</v>
      </c>
      <c r="H91" s="110">
        <v>50</v>
      </c>
      <c r="I91" s="199"/>
      <c r="J91" s="2"/>
      <c r="N91" s="1"/>
    </row>
    <row r="92" spans="1:14" ht="14.25" customHeight="1">
      <c r="A92" s="254" t="s">
        <v>62</v>
      </c>
      <c r="B92" s="218" t="s">
        <v>42</v>
      </c>
      <c r="C92" s="25"/>
      <c r="D92" s="23" t="s">
        <v>11</v>
      </c>
      <c r="E92" s="134"/>
      <c r="F92" s="99"/>
      <c r="G92" s="118" t="s">
        <v>27</v>
      </c>
      <c r="H92" s="99">
        <v>50</v>
      </c>
      <c r="I92" s="198" t="s">
        <v>127</v>
      </c>
      <c r="J92" s="2"/>
      <c r="N92" s="1"/>
    </row>
    <row r="93" spans="1:14" ht="14.25" customHeight="1">
      <c r="A93" s="235"/>
      <c r="B93" s="236"/>
      <c r="C93" s="17"/>
      <c r="D93" s="24"/>
      <c r="E93" s="135"/>
      <c r="F93" s="110"/>
      <c r="G93" s="130" t="s">
        <v>22</v>
      </c>
      <c r="H93" s="110">
        <v>50</v>
      </c>
      <c r="I93" s="199"/>
      <c r="J93" s="2"/>
      <c r="N93" s="1"/>
    </row>
    <row r="94" spans="1:14" ht="15.75" customHeight="1">
      <c r="A94" s="254" t="s">
        <v>63</v>
      </c>
      <c r="B94" s="218" t="s">
        <v>43</v>
      </c>
      <c r="C94" s="25"/>
      <c r="D94" s="23" t="s">
        <v>11</v>
      </c>
      <c r="E94" s="134"/>
      <c r="F94" s="99"/>
      <c r="G94" s="118" t="s">
        <v>27</v>
      </c>
      <c r="H94" s="99">
        <v>125</v>
      </c>
      <c r="I94" s="198" t="s">
        <v>202</v>
      </c>
      <c r="J94" s="2"/>
      <c r="N94" s="1"/>
    </row>
    <row r="95" spans="1:14" ht="15" customHeight="1">
      <c r="A95" s="235"/>
      <c r="B95" s="236"/>
      <c r="C95" s="17"/>
      <c r="D95" s="24"/>
      <c r="E95" s="135"/>
      <c r="F95" s="110"/>
      <c r="G95" s="130" t="s">
        <v>22</v>
      </c>
      <c r="H95" s="110">
        <v>125</v>
      </c>
      <c r="I95" s="199"/>
      <c r="J95" s="2"/>
      <c r="N95" s="1"/>
    </row>
    <row r="96" spans="1:14" ht="15.75" customHeight="1">
      <c r="A96" s="254" t="s">
        <v>64</v>
      </c>
      <c r="B96" s="218" t="s">
        <v>44</v>
      </c>
      <c r="C96" s="26"/>
      <c r="D96" s="27" t="s">
        <v>11</v>
      </c>
      <c r="E96" s="134"/>
      <c r="F96" s="99"/>
      <c r="G96" s="118" t="s">
        <v>27</v>
      </c>
      <c r="H96" s="99">
        <v>175</v>
      </c>
      <c r="I96" s="198" t="s">
        <v>203</v>
      </c>
      <c r="J96" s="2"/>
      <c r="N96" s="1"/>
    </row>
    <row r="97" spans="1:14" ht="13.5" customHeight="1">
      <c r="A97" s="235"/>
      <c r="B97" s="236"/>
      <c r="C97" s="9"/>
      <c r="D97" s="28"/>
      <c r="E97" s="135"/>
      <c r="F97" s="110"/>
      <c r="G97" s="130" t="s">
        <v>22</v>
      </c>
      <c r="H97" s="110">
        <v>175</v>
      </c>
      <c r="I97" s="199"/>
      <c r="J97" s="2"/>
      <c r="N97" s="1"/>
    </row>
    <row r="98" spans="1:14" ht="14.25" customHeight="1">
      <c r="A98" s="254" t="s">
        <v>65</v>
      </c>
      <c r="B98" s="218" t="s">
        <v>161</v>
      </c>
      <c r="C98" s="26"/>
      <c r="D98" s="27" t="s">
        <v>11</v>
      </c>
      <c r="E98" s="134"/>
      <c r="F98" s="99"/>
      <c r="G98" s="118" t="s">
        <v>27</v>
      </c>
      <c r="H98" s="99">
        <v>125</v>
      </c>
      <c r="I98" s="198" t="s">
        <v>203</v>
      </c>
      <c r="J98" s="2"/>
      <c r="N98" s="1"/>
    </row>
    <row r="99" spans="1:14" ht="14.25" customHeight="1">
      <c r="A99" s="235"/>
      <c r="B99" s="236"/>
      <c r="C99" s="9"/>
      <c r="D99" s="28"/>
      <c r="E99" s="135"/>
      <c r="F99" s="110"/>
      <c r="G99" s="130" t="s">
        <v>22</v>
      </c>
      <c r="H99" s="110">
        <v>125</v>
      </c>
      <c r="I99" s="199"/>
      <c r="J99" s="2"/>
      <c r="N99" s="1"/>
    </row>
    <row r="100" spans="1:14" ht="15" customHeight="1">
      <c r="A100" s="254" t="s">
        <v>66</v>
      </c>
      <c r="B100" s="218" t="s">
        <v>45</v>
      </c>
      <c r="C100" s="26"/>
      <c r="D100" s="27" t="s">
        <v>11</v>
      </c>
      <c r="E100" s="134"/>
      <c r="F100" s="99"/>
      <c r="G100" s="118" t="s">
        <v>27</v>
      </c>
      <c r="H100" s="99">
        <v>40</v>
      </c>
      <c r="I100" s="198" t="s">
        <v>203</v>
      </c>
      <c r="J100" s="2"/>
      <c r="N100" s="1"/>
    </row>
    <row r="101" spans="1:14" ht="15" customHeight="1">
      <c r="A101" s="235"/>
      <c r="B101" s="236"/>
      <c r="C101" s="9"/>
      <c r="D101" s="28"/>
      <c r="E101" s="135"/>
      <c r="F101" s="110"/>
      <c r="G101" s="130" t="s">
        <v>22</v>
      </c>
      <c r="H101" s="110">
        <v>40</v>
      </c>
      <c r="I101" s="199"/>
      <c r="J101" s="2"/>
      <c r="N101" s="1"/>
    </row>
    <row r="102" spans="1:14" ht="14.25" customHeight="1">
      <c r="A102" s="254" t="s">
        <v>67</v>
      </c>
      <c r="B102" s="218" t="s">
        <v>46</v>
      </c>
      <c r="C102" s="26"/>
      <c r="D102" s="27"/>
      <c r="E102" s="134"/>
      <c r="F102" s="99"/>
      <c r="G102" s="118" t="s">
        <v>27</v>
      </c>
      <c r="H102" s="99">
        <v>75</v>
      </c>
      <c r="I102" s="198" t="s">
        <v>203</v>
      </c>
      <c r="J102" s="2"/>
      <c r="N102" s="1"/>
    </row>
    <row r="103" spans="1:14" ht="13.5" customHeight="1">
      <c r="A103" s="235"/>
      <c r="B103" s="236"/>
      <c r="C103" s="9"/>
      <c r="D103" s="28" t="s">
        <v>11</v>
      </c>
      <c r="E103" s="135"/>
      <c r="F103" s="110"/>
      <c r="G103" s="130" t="s">
        <v>22</v>
      </c>
      <c r="H103" s="110">
        <v>75</v>
      </c>
      <c r="I103" s="199"/>
      <c r="J103" s="2"/>
      <c r="N103" s="1"/>
    </row>
    <row r="104" spans="1:14" ht="46.5" customHeight="1">
      <c r="A104" s="74" t="s">
        <v>68</v>
      </c>
      <c r="B104" s="70" t="s">
        <v>47</v>
      </c>
      <c r="C104" s="19"/>
      <c r="D104" s="11" t="s">
        <v>11</v>
      </c>
      <c r="E104" s="114"/>
      <c r="F104" s="92"/>
      <c r="G104" s="105" t="s">
        <v>22</v>
      </c>
      <c r="H104" s="136">
        <v>120</v>
      </c>
      <c r="I104" s="176" t="s">
        <v>76</v>
      </c>
      <c r="J104" s="2"/>
      <c r="N104" s="1"/>
    </row>
    <row r="105" spans="1:14" ht="13.5" customHeight="1">
      <c r="A105" s="234" t="s">
        <v>69</v>
      </c>
      <c r="B105" s="218" t="s">
        <v>48</v>
      </c>
      <c r="C105" s="26"/>
      <c r="D105" s="27" t="s">
        <v>11</v>
      </c>
      <c r="E105" s="134"/>
      <c r="F105" s="99"/>
      <c r="G105" s="118" t="s">
        <v>27</v>
      </c>
      <c r="H105" s="99">
        <v>275</v>
      </c>
      <c r="I105" s="198" t="s">
        <v>77</v>
      </c>
      <c r="J105" s="2"/>
      <c r="N105" s="1"/>
    </row>
    <row r="106" spans="1:14" ht="13.5" customHeight="1">
      <c r="A106" s="252"/>
      <c r="B106" s="253"/>
      <c r="C106" s="65"/>
      <c r="D106" s="66"/>
      <c r="E106" s="137"/>
      <c r="F106" s="138"/>
      <c r="G106" s="139" t="s">
        <v>22</v>
      </c>
      <c r="H106" s="138">
        <v>275</v>
      </c>
      <c r="I106" s="257"/>
      <c r="J106" s="2"/>
      <c r="N106" s="1"/>
    </row>
    <row r="107" spans="1:14" ht="13.5" customHeight="1">
      <c r="A107" s="235"/>
      <c r="B107" s="236"/>
      <c r="C107" s="9"/>
      <c r="D107" s="28"/>
      <c r="E107" s="135"/>
      <c r="F107" s="110"/>
      <c r="G107" s="130" t="s">
        <v>52</v>
      </c>
      <c r="H107" s="110">
        <v>250</v>
      </c>
      <c r="I107" s="199"/>
      <c r="J107" s="2"/>
      <c r="N107" s="1"/>
    </row>
    <row r="108" spans="1:14" ht="29.25" customHeight="1">
      <c r="A108" s="73" t="s">
        <v>70</v>
      </c>
      <c r="B108" s="75" t="s">
        <v>49</v>
      </c>
      <c r="C108" s="26"/>
      <c r="D108" s="33" t="s">
        <v>11</v>
      </c>
      <c r="E108" s="134"/>
      <c r="F108" s="99"/>
      <c r="G108" s="105" t="s">
        <v>52</v>
      </c>
      <c r="H108" s="92">
        <v>400</v>
      </c>
      <c r="I108" s="176" t="s">
        <v>78</v>
      </c>
      <c r="J108" s="2"/>
      <c r="N108" s="1"/>
    </row>
    <row r="109" spans="1:14" ht="30">
      <c r="A109" s="76" t="s">
        <v>71</v>
      </c>
      <c r="B109" s="191" t="s">
        <v>50</v>
      </c>
      <c r="C109" s="6"/>
      <c r="D109" s="11" t="s">
        <v>11</v>
      </c>
      <c r="E109" s="114"/>
      <c r="F109" s="92"/>
      <c r="G109" s="130" t="s">
        <v>22</v>
      </c>
      <c r="H109" s="92">
        <v>30</v>
      </c>
      <c r="I109" s="176" t="s">
        <v>202</v>
      </c>
      <c r="J109" s="2"/>
      <c r="N109" s="1"/>
    </row>
    <row r="110" spans="1:14" ht="33.75" customHeight="1">
      <c r="A110" s="76" t="s">
        <v>118</v>
      </c>
      <c r="B110" s="58" t="s">
        <v>133</v>
      </c>
      <c r="C110" s="6"/>
      <c r="D110" s="11" t="s">
        <v>11</v>
      </c>
      <c r="E110" s="114"/>
      <c r="F110" s="92"/>
      <c r="G110" s="105" t="s">
        <v>22</v>
      </c>
      <c r="H110" s="92">
        <v>875</v>
      </c>
      <c r="I110" s="176" t="s">
        <v>79</v>
      </c>
      <c r="J110" s="2"/>
      <c r="N110" s="1"/>
    </row>
    <row r="111" spans="1:14" ht="57.75" customHeight="1">
      <c r="A111" s="76" t="s">
        <v>119</v>
      </c>
      <c r="B111" s="58" t="s">
        <v>207</v>
      </c>
      <c r="C111" s="6"/>
      <c r="D111" s="11" t="s">
        <v>11</v>
      </c>
      <c r="E111" s="114"/>
      <c r="F111" s="92"/>
      <c r="G111" s="105" t="s">
        <v>22</v>
      </c>
      <c r="H111" s="92">
        <v>135</v>
      </c>
      <c r="I111" s="176" t="s">
        <v>79</v>
      </c>
      <c r="J111" s="2"/>
      <c r="N111" s="1"/>
    </row>
    <row r="112" spans="1:14" ht="27" customHeight="1">
      <c r="A112" s="76" t="s">
        <v>120</v>
      </c>
      <c r="B112" s="58" t="s">
        <v>121</v>
      </c>
      <c r="C112" s="6"/>
      <c r="D112" s="11"/>
      <c r="E112" s="140" t="s">
        <v>22</v>
      </c>
      <c r="F112" s="136">
        <v>300</v>
      </c>
      <c r="G112" s="105"/>
      <c r="H112" s="92"/>
      <c r="I112" s="176" t="s">
        <v>79</v>
      </c>
      <c r="J112" s="2"/>
      <c r="N112" s="1"/>
    </row>
    <row r="113" spans="1:14" ht="30.75" customHeight="1">
      <c r="A113" s="76" t="s">
        <v>117</v>
      </c>
      <c r="B113" s="58" t="s">
        <v>51</v>
      </c>
      <c r="C113" s="6"/>
      <c r="D113" s="11" t="s">
        <v>11</v>
      </c>
      <c r="E113" s="114"/>
      <c r="F113" s="92"/>
      <c r="G113" s="105" t="s">
        <v>22</v>
      </c>
      <c r="H113" s="92">
        <v>40</v>
      </c>
      <c r="I113" s="176" t="s">
        <v>79</v>
      </c>
      <c r="J113" s="2"/>
      <c r="N113" s="1"/>
    </row>
    <row r="114" spans="1:14" ht="15" customHeight="1">
      <c r="A114" s="50"/>
      <c r="B114" s="77" t="s">
        <v>72</v>
      </c>
      <c r="C114" s="52"/>
      <c r="D114" s="78" t="s">
        <v>11</v>
      </c>
      <c r="E114" s="120"/>
      <c r="F114" s="88">
        <f>SUM(F80,F84,F86,F112)</f>
        <v>1100</v>
      </c>
      <c r="G114" s="108"/>
      <c r="H114" s="88">
        <f>SUM(H74:H108,H109:H113)</f>
        <v>6790</v>
      </c>
      <c r="I114" s="45"/>
      <c r="J114" s="2"/>
      <c r="N114" s="1"/>
    </row>
    <row r="115" spans="1:14" ht="12.75" customHeight="1">
      <c r="A115" s="50"/>
      <c r="B115" s="22" t="s">
        <v>136</v>
      </c>
      <c r="C115" s="26"/>
      <c r="D115" s="23"/>
      <c r="E115" s="120"/>
      <c r="F115" s="99"/>
      <c r="G115" s="118" t="s">
        <v>27</v>
      </c>
      <c r="H115" s="88">
        <f>H74+H76+H78+H81+H83+H85+H87+H90+H92+H94+H96+H98+H100+H102+H105</f>
        <v>2320</v>
      </c>
      <c r="I115" s="45"/>
      <c r="J115" s="2"/>
      <c r="N115" s="1"/>
    </row>
    <row r="116" spans="1:14" ht="15">
      <c r="A116" s="79"/>
      <c r="B116" s="80"/>
      <c r="C116" s="65"/>
      <c r="D116" s="67"/>
      <c r="E116" s="139" t="s">
        <v>22</v>
      </c>
      <c r="F116" s="86">
        <f>F80+F84+F86+F112</f>
        <v>1100</v>
      </c>
      <c r="G116" s="139" t="s">
        <v>22</v>
      </c>
      <c r="H116" s="86">
        <f>H75+H77+H79+H82+H84+H86+H88+H91+H93+H95+H97+H99+H101+H103+H104+H106+H109+H110+H111+H113</f>
        <v>3520</v>
      </c>
      <c r="I116" s="81"/>
      <c r="J116" s="2"/>
      <c r="N116" s="1"/>
    </row>
    <row r="117" spans="1:14" ht="15">
      <c r="A117" s="79"/>
      <c r="B117" s="152"/>
      <c r="C117" s="65"/>
      <c r="D117" s="67"/>
      <c r="E117" s="153"/>
      <c r="F117" s="138"/>
      <c r="G117" s="139" t="s">
        <v>52</v>
      </c>
      <c r="H117" s="86">
        <f>H89+H107+H108</f>
        <v>950</v>
      </c>
      <c r="I117" s="81"/>
      <c r="J117" s="2"/>
      <c r="N117" s="1"/>
    </row>
    <row r="118" spans="1:14" ht="15">
      <c r="A118" s="271" t="s">
        <v>80</v>
      </c>
      <c r="B118" s="272"/>
      <c r="C118" s="272"/>
      <c r="D118" s="272"/>
      <c r="E118" s="272"/>
      <c r="F118" s="272"/>
      <c r="G118" s="272"/>
      <c r="H118" s="272"/>
      <c r="I118" s="273"/>
      <c r="J118" s="2"/>
      <c r="N118" s="1"/>
    </row>
    <row r="119" spans="1:14" ht="30">
      <c r="A119" s="62" t="s">
        <v>187</v>
      </c>
      <c r="B119" s="63" t="s">
        <v>81</v>
      </c>
      <c r="C119" s="9"/>
      <c r="D119" s="28" t="s">
        <v>11</v>
      </c>
      <c r="E119" s="130" t="s">
        <v>22</v>
      </c>
      <c r="F119" s="110">
        <v>100</v>
      </c>
      <c r="G119" s="158" t="s">
        <v>22</v>
      </c>
      <c r="H119" s="110">
        <v>100</v>
      </c>
      <c r="I119" s="177" t="s">
        <v>153</v>
      </c>
      <c r="J119" s="2"/>
      <c r="N119" s="1"/>
    </row>
    <row r="120" spans="1:14" ht="12.75" customHeight="1">
      <c r="A120" s="228" t="s">
        <v>188</v>
      </c>
      <c r="B120" s="229" t="s">
        <v>82</v>
      </c>
      <c r="C120" s="26"/>
      <c r="D120" s="27" t="s">
        <v>11</v>
      </c>
      <c r="E120" s="118"/>
      <c r="F120" s="99"/>
      <c r="G120" s="118" t="s">
        <v>27</v>
      </c>
      <c r="H120" s="99">
        <v>200</v>
      </c>
      <c r="I120" s="205" t="s">
        <v>127</v>
      </c>
      <c r="J120" s="2"/>
      <c r="N120" s="1"/>
    </row>
    <row r="121" spans="1:14" ht="13.5" customHeight="1">
      <c r="A121" s="228"/>
      <c r="B121" s="229"/>
      <c r="C121" s="9"/>
      <c r="D121" s="28" t="s">
        <v>11</v>
      </c>
      <c r="E121" s="130" t="s">
        <v>22</v>
      </c>
      <c r="F121" s="110">
        <v>150</v>
      </c>
      <c r="G121" s="130" t="s">
        <v>22</v>
      </c>
      <c r="H121" s="110">
        <v>200</v>
      </c>
      <c r="I121" s="205"/>
      <c r="J121" s="2"/>
      <c r="N121" s="1"/>
    </row>
    <row r="122" spans="1:14" ht="15" customHeight="1">
      <c r="A122" s="228" t="s">
        <v>189</v>
      </c>
      <c r="B122" s="229" t="s">
        <v>83</v>
      </c>
      <c r="C122" s="26"/>
      <c r="D122" s="27" t="s">
        <v>11</v>
      </c>
      <c r="E122" s="258" t="s">
        <v>22</v>
      </c>
      <c r="F122" s="260">
        <v>50</v>
      </c>
      <c r="G122" s="118" t="s">
        <v>27</v>
      </c>
      <c r="H122" s="99">
        <v>100</v>
      </c>
      <c r="I122" s="255" t="s">
        <v>127</v>
      </c>
      <c r="J122" s="2"/>
      <c r="N122" s="1"/>
    </row>
    <row r="123" spans="1:14" ht="14.25" customHeight="1">
      <c r="A123" s="228"/>
      <c r="B123" s="229"/>
      <c r="C123" s="9"/>
      <c r="D123" s="28" t="s">
        <v>11</v>
      </c>
      <c r="E123" s="259"/>
      <c r="F123" s="261"/>
      <c r="G123" s="130" t="s">
        <v>22</v>
      </c>
      <c r="H123" s="110">
        <v>100</v>
      </c>
      <c r="I123" s="255"/>
      <c r="J123" s="2"/>
      <c r="N123" s="1"/>
    </row>
    <row r="124" spans="1:14" ht="44.25" customHeight="1">
      <c r="A124" s="64" t="s">
        <v>190</v>
      </c>
      <c r="B124" s="58" t="s">
        <v>84</v>
      </c>
      <c r="C124" s="6"/>
      <c r="D124" s="11" t="s">
        <v>11</v>
      </c>
      <c r="E124" s="105" t="s">
        <v>22</v>
      </c>
      <c r="F124" s="92">
        <v>60</v>
      </c>
      <c r="G124" s="114"/>
      <c r="H124" s="92"/>
      <c r="I124" s="178" t="s">
        <v>128</v>
      </c>
      <c r="J124" s="2"/>
      <c r="N124" s="1"/>
    </row>
    <row r="125" spans="1:14" ht="15" customHeight="1">
      <c r="A125" s="228" t="s">
        <v>191</v>
      </c>
      <c r="B125" s="229" t="s">
        <v>85</v>
      </c>
      <c r="C125" s="26"/>
      <c r="D125" s="27" t="s">
        <v>11</v>
      </c>
      <c r="E125" s="134"/>
      <c r="F125" s="99"/>
      <c r="G125" s="118" t="s">
        <v>27</v>
      </c>
      <c r="H125" s="99">
        <v>100</v>
      </c>
      <c r="I125" s="255" t="s">
        <v>3</v>
      </c>
      <c r="J125" s="2"/>
      <c r="N125" s="1"/>
    </row>
    <row r="126" spans="1:14" ht="15.75" customHeight="1">
      <c r="A126" s="228"/>
      <c r="B126" s="229"/>
      <c r="C126" s="65"/>
      <c r="D126" s="66" t="s">
        <v>11</v>
      </c>
      <c r="E126" s="141" t="s">
        <v>22</v>
      </c>
      <c r="F126" s="142">
        <v>50</v>
      </c>
      <c r="G126" s="139" t="s">
        <v>22</v>
      </c>
      <c r="H126" s="138">
        <v>0</v>
      </c>
      <c r="I126" s="255"/>
      <c r="J126" s="2"/>
      <c r="N126" s="1"/>
    </row>
    <row r="127" spans="1:14" ht="16.5" customHeight="1">
      <c r="A127" s="228"/>
      <c r="B127" s="229"/>
      <c r="C127" s="9"/>
      <c r="D127" s="28" t="s">
        <v>11</v>
      </c>
      <c r="E127" s="135"/>
      <c r="F127" s="110"/>
      <c r="G127" s="130" t="s">
        <v>52</v>
      </c>
      <c r="H127" s="110">
        <v>100</v>
      </c>
      <c r="I127" s="255"/>
      <c r="J127" s="2"/>
      <c r="N127" s="1"/>
    </row>
    <row r="128" spans="1:14" ht="30">
      <c r="A128" s="64" t="s">
        <v>192</v>
      </c>
      <c r="B128" s="58" t="s">
        <v>86</v>
      </c>
      <c r="C128" s="6"/>
      <c r="D128" s="11" t="s">
        <v>11</v>
      </c>
      <c r="E128" s="114"/>
      <c r="F128" s="92"/>
      <c r="G128" s="105" t="s">
        <v>22</v>
      </c>
      <c r="H128" s="92">
        <v>100</v>
      </c>
      <c r="I128" s="178" t="s">
        <v>129</v>
      </c>
      <c r="J128" s="2"/>
      <c r="N128" s="1"/>
    </row>
    <row r="129" spans="1:14" ht="21" customHeight="1">
      <c r="A129" s="228" t="s">
        <v>193</v>
      </c>
      <c r="B129" s="229" t="s">
        <v>186</v>
      </c>
      <c r="C129" s="26"/>
      <c r="D129" s="27" t="s">
        <v>11</v>
      </c>
      <c r="E129" s="134"/>
      <c r="F129" s="99"/>
      <c r="G129" s="118" t="s">
        <v>27</v>
      </c>
      <c r="H129" s="99">
        <v>50</v>
      </c>
      <c r="I129" s="198" t="s">
        <v>165</v>
      </c>
      <c r="J129" s="2"/>
      <c r="N129" s="1"/>
    </row>
    <row r="130" spans="1:14" ht="21" customHeight="1">
      <c r="A130" s="228"/>
      <c r="B130" s="229"/>
      <c r="C130" s="9"/>
      <c r="D130" s="28" t="s">
        <v>11</v>
      </c>
      <c r="E130" s="135"/>
      <c r="F130" s="110"/>
      <c r="G130" s="130" t="s">
        <v>22</v>
      </c>
      <c r="H130" s="110">
        <v>150</v>
      </c>
      <c r="I130" s="199"/>
      <c r="J130" s="2"/>
      <c r="N130" s="1"/>
    </row>
    <row r="131" spans="1:14" ht="35.25" customHeight="1">
      <c r="A131" s="216" t="s">
        <v>194</v>
      </c>
      <c r="B131" s="218" t="s">
        <v>87</v>
      </c>
      <c r="C131" s="26"/>
      <c r="D131" s="27" t="s">
        <v>11</v>
      </c>
      <c r="E131" s="118" t="s">
        <v>22</v>
      </c>
      <c r="F131" s="99">
        <f>300+650</f>
        <v>950</v>
      </c>
      <c r="G131" s="118" t="s">
        <v>22</v>
      </c>
      <c r="H131" s="99">
        <v>400</v>
      </c>
      <c r="I131" s="230" t="s">
        <v>182</v>
      </c>
      <c r="J131" s="2"/>
      <c r="N131" s="1"/>
    </row>
    <row r="132" spans="1:14" ht="34.5" customHeight="1">
      <c r="A132" s="217"/>
      <c r="B132" s="219"/>
      <c r="C132" s="9"/>
      <c r="D132" s="28" t="s">
        <v>11</v>
      </c>
      <c r="E132" s="143"/>
      <c r="F132" s="144"/>
      <c r="G132" s="130" t="s">
        <v>52</v>
      </c>
      <c r="H132" s="110">
        <v>800</v>
      </c>
      <c r="I132" s="232"/>
      <c r="J132" s="2"/>
      <c r="N132" s="1"/>
    </row>
    <row r="133" spans="1:14" ht="15" customHeight="1">
      <c r="A133" s="216" t="s">
        <v>195</v>
      </c>
      <c r="B133" s="218" t="s">
        <v>88</v>
      </c>
      <c r="C133" s="26"/>
      <c r="D133" s="27" t="s">
        <v>11</v>
      </c>
      <c r="E133" s="134"/>
      <c r="F133" s="99"/>
      <c r="G133" s="118" t="s">
        <v>27</v>
      </c>
      <c r="H133" s="99">
        <v>200</v>
      </c>
      <c r="I133" s="200" t="s">
        <v>130</v>
      </c>
      <c r="J133" s="2"/>
      <c r="N133" s="1"/>
    </row>
    <row r="134" spans="1:14" ht="15" customHeight="1">
      <c r="A134" s="204"/>
      <c r="B134" s="206"/>
      <c r="C134" s="65"/>
      <c r="D134" s="66"/>
      <c r="E134" s="139" t="s">
        <v>22</v>
      </c>
      <c r="F134" s="138">
        <v>300</v>
      </c>
      <c r="G134" s="139" t="s">
        <v>22</v>
      </c>
      <c r="H134" s="138">
        <v>200</v>
      </c>
      <c r="I134" s="200"/>
      <c r="J134" s="2"/>
      <c r="N134" s="1"/>
    </row>
    <row r="135" spans="1:14" ht="15" customHeight="1">
      <c r="A135" s="217"/>
      <c r="B135" s="219"/>
      <c r="C135" s="9"/>
      <c r="D135" s="28"/>
      <c r="E135" s="135"/>
      <c r="F135" s="110"/>
      <c r="G135" s="130" t="s">
        <v>52</v>
      </c>
      <c r="H135" s="110">
        <v>270</v>
      </c>
      <c r="I135" s="201"/>
      <c r="J135" s="2"/>
      <c r="N135" s="1"/>
    </row>
    <row r="136" spans="1:14" ht="30.75" customHeight="1">
      <c r="A136" s="64" t="s">
        <v>196</v>
      </c>
      <c r="B136" s="70" t="s">
        <v>89</v>
      </c>
      <c r="C136" s="19"/>
      <c r="D136" s="11" t="s">
        <v>11</v>
      </c>
      <c r="E136" s="114"/>
      <c r="F136" s="92"/>
      <c r="G136" s="105" t="s">
        <v>22</v>
      </c>
      <c r="H136" s="136">
        <v>100</v>
      </c>
      <c r="I136" s="176" t="s">
        <v>131</v>
      </c>
      <c r="J136" s="2"/>
      <c r="N136" s="1"/>
    </row>
    <row r="137" spans="1:14" ht="45">
      <c r="A137" s="64" t="s">
        <v>197</v>
      </c>
      <c r="B137" s="70" t="s">
        <v>90</v>
      </c>
      <c r="C137" s="19"/>
      <c r="D137" s="11" t="s">
        <v>11</v>
      </c>
      <c r="E137" s="114"/>
      <c r="F137" s="92"/>
      <c r="G137" s="105" t="s">
        <v>22</v>
      </c>
      <c r="H137" s="136">
        <v>360</v>
      </c>
      <c r="I137" s="176" t="s">
        <v>162</v>
      </c>
      <c r="J137" s="2"/>
      <c r="N137" s="1"/>
    </row>
    <row r="138" spans="1:14" ht="30" customHeight="1">
      <c r="A138" s="64" t="s">
        <v>198</v>
      </c>
      <c r="B138" s="70" t="s">
        <v>206</v>
      </c>
      <c r="C138" s="19"/>
      <c r="D138" s="11" t="s">
        <v>11</v>
      </c>
      <c r="E138" s="114"/>
      <c r="F138" s="92"/>
      <c r="G138" s="105" t="s">
        <v>52</v>
      </c>
      <c r="H138" s="136">
        <v>300</v>
      </c>
      <c r="I138" s="176" t="s">
        <v>3</v>
      </c>
      <c r="J138" s="2"/>
      <c r="N138" s="1"/>
    </row>
    <row r="139" spans="1:14" ht="14.25" customHeight="1">
      <c r="A139" s="216" t="s">
        <v>199</v>
      </c>
      <c r="B139" s="202" t="s">
        <v>91</v>
      </c>
      <c r="C139" s="26"/>
      <c r="D139" s="27" t="s">
        <v>11</v>
      </c>
      <c r="E139" s="134"/>
      <c r="F139" s="99"/>
      <c r="G139" s="118" t="s">
        <v>27</v>
      </c>
      <c r="H139" s="99">
        <v>50</v>
      </c>
      <c r="I139" s="246" t="s">
        <v>203</v>
      </c>
      <c r="J139" s="2"/>
      <c r="N139" s="1"/>
    </row>
    <row r="140" spans="1:14" ht="13.5" customHeight="1">
      <c r="A140" s="217"/>
      <c r="B140" s="203"/>
      <c r="C140" s="9"/>
      <c r="D140" s="28"/>
      <c r="E140" s="135"/>
      <c r="F140" s="110"/>
      <c r="G140" s="130" t="s">
        <v>22</v>
      </c>
      <c r="H140" s="110">
        <v>50</v>
      </c>
      <c r="I140" s="246"/>
      <c r="J140" s="2"/>
      <c r="N140" s="1"/>
    </row>
    <row r="141" spans="1:14" ht="15" customHeight="1">
      <c r="A141" s="216" t="s">
        <v>200</v>
      </c>
      <c r="B141" s="218" t="s">
        <v>92</v>
      </c>
      <c r="C141" s="33"/>
      <c r="D141" s="27" t="s">
        <v>11</v>
      </c>
      <c r="E141" s="134"/>
      <c r="F141" s="99"/>
      <c r="G141" s="118" t="s">
        <v>27</v>
      </c>
      <c r="H141" s="99">
        <v>500</v>
      </c>
      <c r="I141" s="207" t="s">
        <v>205</v>
      </c>
      <c r="J141" s="2"/>
      <c r="N141" s="1"/>
    </row>
    <row r="142" spans="1:14" ht="15.75" customHeight="1">
      <c r="A142" s="217"/>
      <c r="B142" s="219"/>
      <c r="C142" s="29"/>
      <c r="D142" s="28"/>
      <c r="E142" s="135"/>
      <c r="F142" s="110"/>
      <c r="G142" s="130" t="s">
        <v>22</v>
      </c>
      <c r="H142" s="110">
        <v>500</v>
      </c>
      <c r="I142" s="208"/>
      <c r="J142" s="2"/>
      <c r="N142" s="1"/>
    </row>
    <row r="143" spans="1:14" ht="14.25" customHeight="1">
      <c r="A143" s="216" t="s">
        <v>201</v>
      </c>
      <c r="B143" s="218" t="s">
        <v>93</v>
      </c>
      <c r="C143" s="26"/>
      <c r="D143" s="27" t="s">
        <v>11</v>
      </c>
      <c r="E143" s="134"/>
      <c r="F143" s="99"/>
      <c r="G143" s="118" t="s">
        <v>22</v>
      </c>
      <c r="H143" s="99">
        <v>100</v>
      </c>
      <c r="I143" s="207" t="s">
        <v>205</v>
      </c>
      <c r="J143" s="2"/>
      <c r="N143" s="1"/>
    </row>
    <row r="144" spans="1:14" ht="15" customHeight="1">
      <c r="A144" s="217"/>
      <c r="B144" s="219"/>
      <c r="C144" s="9"/>
      <c r="D144" s="28"/>
      <c r="E144" s="135"/>
      <c r="F144" s="110"/>
      <c r="G144" s="130" t="s">
        <v>52</v>
      </c>
      <c r="H144" s="110">
        <v>100</v>
      </c>
      <c r="I144" s="208"/>
      <c r="J144" s="2"/>
      <c r="N144" s="1"/>
    </row>
    <row r="145" spans="1:14" ht="15" customHeight="1">
      <c r="A145" s="53"/>
      <c r="B145" s="72" t="s">
        <v>94</v>
      </c>
      <c r="C145" s="19"/>
      <c r="D145" s="11" t="s">
        <v>11</v>
      </c>
      <c r="E145" s="119"/>
      <c r="F145" s="95">
        <f>SUM(F119:F144)</f>
        <v>1660</v>
      </c>
      <c r="G145" s="119"/>
      <c r="H145" s="95">
        <f>SUM(H119:H144)</f>
        <v>5130</v>
      </c>
      <c r="I145" s="49"/>
      <c r="J145" s="2"/>
      <c r="N145" s="1"/>
    </row>
    <row r="146" spans="1:14" ht="12.75" customHeight="1">
      <c r="A146" s="55"/>
      <c r="B146" s="145" t="s">
        <v>136</v>
      </c>
      <c r="C146" s="33"/>
      <c r="D146" s="23"/>
      <c r="E146" s="120"/>
      <c r="F146" s="88"/>
      <c r="G146" s="108" t="s">
        <v>27</v>
      </c>
      <c r="H146" s="88">
        <f>H120+H122+H125+H129+H133+H139+H141</f>
        <v>1200</v>
      </c>
      <c r="I146" s="169"/>
      <c r="J146" s="2"/>
      <c r="N146" s="1"/>
    </row>
    <row r="147" spans="1:14" ht="15">
      <c r="A147" s="146"/>
      <c r="B147" s="147"/>
      <c r="C147" s="32"/>
      <c r="D147" s="67"/>
      <c r="E147" s="111" t="s">
        <v>22</v>
      </c>
      <c r="F147" s="86">
        <f>F119+F121+F126+F124+50+F131+F134</f>
        <v>1660</v>
      </c>
      <c r="G147" s="111" t="s">
        <v>22</v>
      </c>
      <c r="H147" s="86">
        <f>H119+H121+H123+H126+H128+H130+H131+H134+H136+H137+H140+H142+H143</f>
        <v>2360</v>
      </c>
      <c r="I147" s="170"/>
      <c r="J147" s="2"/>
      <c r="N147" s="1"/>
    </row>
    <row r="148" spans="1:14" ht="15">
      <c r="A148" s="148"/>
      <c r="B148" s="85"/>
      <c r="C148" s="29"/>
      <c r="D148" s="24" t="s">
        <v>11</v>
      </c>
      <c r="E148" s="133"/>
      <c r="F148" s="149"/>
      <c r="G148" s="109" t="s">
        <v>52</v>
      </c>
      <c r="H148" s="149">
        <f>H127+H132+H135+H138+H144</f>
        <v>1570</v>
      </c>
      <c r="I148" s="168"/>
      <c r="J148" s="2"/>
      <c r="N148" s="1"/>
    </row>
    <row r="149" spans="1:10" s="1" customFormat="1" ht="15">
      <c r="A149" s="54"/>
      <c r="B149" s="71" t="s">
        <v>95</v>
      </c>
      <c r="C149" s="6"/>
      <c r="D149" s="95">
        <f>SUM(D57,D71,D114,D145)</f>
        <v>70029</v>
      </c>
      <c r="E149" s="119"/>
      <c r="F149" s="95">
        <f>SUM(F57,F71,F114,F145)</f>
        <v>115820</v>
      </c>
      <c r="G149" s="119" t="s">
        <v>11</v>
      </c>
      <c r="H149" s="95">
        <f>SUM(H57,H71,H114,H145)</f>
        <v>71705</v>
      </c>
      <c r="I149" s="38"/>
      <c r="J149" s="2"/>
    </row>
    <row r="150" spans="1:10" s="1" customFormat="1" ht="12.75" customHeight="1">
      <c r="A150" s="55"/>
      <c r="B150" s="22" t="s">
        <v>136</v>
      </c>
      <c r="C150" s="108" t="s">
        <v>23</v>
      </c>
      <c r="D150" s="88">
        <f>D58</f>
        <v>35000</v>
      </c>
      <c r="E150" s="108" t="s">
        <v>23</v>
      </c>
      <c r="F150" s="88">
        <f>F58</f>
        <v>45675</v>
      </c>
      <c r="G150" s="108" t="s">
        <v>23</v>
      </c>
      <c r="H150" s="88">
        <f>H58</f>
        <v>24750</v>
      </c>
      <c r="I150" s="45"/>
      <c r="J150" s="2"/>
    </row>
    <row r="151" spans="1:10" s="1" customFormat="1" ht="15">
      <c r="A151" s="146"/>
      <c r="B151" s="80"/>
      <c r="C151" s="111" t="s">
        <v>27</v>
      </c>
      <c r="D151" s="86">
        <f>D146+D115+D59</f>
        <v>31179</v>
      </c>
      <c r="E151" s="111" t="s">
        <v>27</v>
      </c>
      <c r="F151" s="86">
        <f>F146+F115+F59</f>
        <v>2800</v>
      </c>
      <c r="G151" s="111" t="s">
        <v>27</v>
      </c>
      <c r="H151" s="86">
        <f>H59+H115+H146</f>
        <v>4120</v>
      </c>
      <c r="I151" s="81"/>
      <c r="J151" s="2"/>
    </row>
    <row r="152" spans="1:10" s="1" customFormat="1" ht="15">
      <c r="A152" s="146"/>
      <c r="B152" s="80"/>
      <c r="C152" s="111" t="s">
        <v>22</v>
      </c>
      <c r="D152" s="86">
        <f>D147+D116+D72+D60</f>
        <v>3850</v>
      </c>
      <c r="E152" s="111" t="s">
        <v>22</v>
      </c>
      <c r="F152" s="86">
        <f>F147+F116+F72+F60</f>
        <v>67070</v>
      </c>
      <c r="G152" s="111" t="s">
        <v>22</v>
      </c>
      <c r="H152" s="86">
        <f>H60+H72+H116+H147</f>
        <v>39975</v>
      </c>
      <c r="I152" s="81"/>
      <c r="J152" s="2"/>
    </row>
    <row r="153" spans="1:10" s="1" customFormat="1" ht="15.75" thickBot="1">
      <c r="A153" s="192"/>
      <c r="B153" s="193"/>
      <c r="C153" s="150" t="s">
        <v>52</v>
      </c>
      <c r="D153" s="194">
        <v>0</v>
      </c>
      <c r="E153" s="150" t="s">
        <v>52</v>
      </c>
      <c r="F153" s="194">
        <f>F61</f>
        <v>275</v>
      </c>
      <c r="G153" s="150" t="s">
        <v>52</v>
      </c>
      <c r="H153" s="194">
        <f>H61+H117+H148</f>
        <v>2860</v>
      </c>
      <c r="I153" s="195"/>
      <c r="J153" s="2"/>
    </row>
    <row r="154" spans="1:10" s="1" customFormat="1" ht="10.5" customHeight="1">
      <c r="A154" s="2"/>
      <c r="B154" s="2"/>
      <c r="C154" s="32"/>
      <c r="D154" s="32" t="s">
        <v>11</v>
      </c>
      <c r="E154" s="31"/>
      <c r="F154" s="32"/>
      <c r="G154" s="32"/>
      <c r="H154" s="32"/>
      <c r="I154" s="34"/>
      <c r="J154" s="2"/>
    </row>
    <row r="155" spans="1:14" ht="15">
      <c r="A155" s="184"/>
      <c r="B155" s="185"/>
      <c r="C155" s="185"/>
      <c r="D155" s="185"/>
      <c r="E155" s="185"/>
      <c r="F155" s="185"/>
      <c r="G155" s="185"/>
      <c r="H155" s="185"/>
      <c r="I155" s="185"/>
      <c r="N155" s="1"/>
    </row>
    <row r="156" spans="1:14" ht="15">
      <c r="A156" s="196"/>
      <c r="B156" s="196"/>
      <c r="C156" s="196"/>
      <c r="D156" s="196"/>
      <c r="E156" s="196"/>
      <c r="F156" s="196"/>
      <c r="G156" s="196"/>
      <c r="H156" s="196"/>
      <c r="I156" s="196"/>
      <c r="N156" s="1"/>
    </row>
  </sheetData>
  <mergeCells count="103">
    <mergeCell ref="E122:E123"/>
    <mergeCell ref="F122:F123"/>
    <mergeCell ref="A9:I9"/>
    <mergeCell ref="A62:I62"/>
    <mergeCell ref="A73:I73"/>
    <mergeCell ref="A118:I118"/>
    <mergeCell ref="B15:B16"/>
    <mergeCell ref="A15:A16"/>
    <mergeCell ref="I15:I16"/>
    <mergeCell ref="I25:I27"/>
    <mergeCell ref="I20:I23"/>
    <mergeCell ref="I46:I48"/>
    <mergeCell ref="I122:I123"/>
    <mergeCell ref="I49:I50"/>
    <mergeCell ref="I78:I79"/>
    <mergeCell ref="I105:I107"/>
    <mergeCell ref="I90:I91"/>
    <mergeCell ref="I92:I93"/>
    <mergeCell ref="I94:I95"/>
    <mergeCell ref="I100:I101"/>
    <mergeCell ref="I125:I127"/>
    <mergeCell ref="I143:I144"/>
    <mergeCell ref="I131:I132"/>
    <mergeCell ref="I139:I140"/>
    <mergeCell ref="A105:A107"/>
    <mergeCell ref="B105:B107"/>
    <mergeCell ref="A98:A99"/>
    <mergeCell ref="B98:B99"/>
    <mergeCell ref="A102:A103"/>
    <mergeCell ref="B102:B103"/>
    <mergeCell ref="A100:A101"/>
    <mergeCell ref="B100:B101"/>
    <mergeCell ref="A94:A95"/>
    <mergeCell ref="B94:B95"/>
    <mergeCell ref="A96:A97"/>
    <mergeCell ref="B96:B97"/>
    <mergeCell ref="A87:A89"/>
    <mergeCell ref="B87:B89"/>
    <mergeCell ref="B90:B91"/>
    <mergeCell ref="A92:A93"/>
    <mergeCell ref="A90:A91"/>
    <mergeCell ref="B92:B93"/>
    <mergeCell ref="A81:A82"/>
    <mergeCell ref="B81:B82"/>
    <mergeCell ref="A83:A84"/>
    <mergeCell ref="B83:B84"/>
    <mergeCell ref="I6:I7"/>
    <mergeCell ref="A4:I4"/>
    <mergeCell ref="A6:A7"/>
    <mergeCell ref="B6:B7"/>
    <mergeCell ref="C8:D8"/>
    <mergeCell ref="G8:H8"/>
    <mergeCell ref="E8:F8"/>
    <mergeCell ref="C6:D7"/>
    <mergeCell ref="G6:H7"/>
    <mergeCell ref="E6:F7"/>
    <mergeCell ref="I102:I103"/>
    <mergeCell ref="A74:A75"/>
    <mergeCell ref="B74:B75"/>
    <mergeCell ref="A76:A77"/>
    <mergeCell ref="B76:B77"/>
    <mergeCell ref="A78:A79"/>
    <mergeCell ref="B78:B79"/>
    <mergeCell ref="A85:A86"/>
    <mergeCell ref="B85:B86"/>
    <mergeCell ref="I85:I86"/>
    <mergeCell ref="I87:I89"/>
    <mergeCell ref="I96:I97"/>
    <mergeCell ref="I98:I99"/>
    <mergeCell ref="I74:I75"/>
    <mergeCell ref="I76:I77"/>
    <mergeCell ref="I81:I82"/>
    <mergeCell ref="I83:I84"/>
    <mergeCell ref="B131:B132"/>
    <mergeCell ref="A131:A132"/>
    <mergeCell ref="A122:A123"/>
    <mergeCell ref="B122:B123"/>
    <mergeCell ref="A125:A127"/>
    <mergeCell ref="B125:B127"/>
    <mergeCell ref="A143:A144"/>
    <mergeCell ref="B143:B144"/>
    <mergeCell ref="I141:I142"/>
    <mergeCell ref="I129:I130"/>
    <mergeCell ref="I133:I135"/>
    <mergeCell ref="A139:A140"/>
    <mergeCell ref="B139:B140"/>
    <mergeCell ref="A129:A130"/>
    <mergeCell ref="B129:B130"/>
    <mergeCell ref="A133:A135"/>
    <mergeCell ref="A141:A142"/>
    <mergeCell ref="B141:B142"/>
    <mergeCell ref="I65:I69"/>
    <mergeCell ref="I13:I14"/>
    <mergeCell ref="B49:B50"/>
    <mergeCell ref="A49:A50"/>
    <mergeCell ref="A120:A121"/>
    <mergeCell ref="B120:B121"/>
    <mergeCell ref="I120:I121"/>
    <mergeCell ref="B133:B135"/>
    <mergeCell ref="I41:I42"/>
    <mergeCell ref="A46:A47"/>
    <mergeCell ref="B46:B47"/>
    <mergeCell ref="I28:I36"/>
  </mergeCells>
  <printOptions horizontalCentered="1"/>
  <pageMargins left="0.4724409448818898" right="0.1968503937007874" top="0.48" bottom="0.1968503937007874" header="0.2362204724409449" footer="0.1968503937007874"/>
  <pageSetup horizontalDpi="600" verticalDpi="600" orientation="landscape" paperSize="9" r:id="rId1"/>
  <rowBreaks count="3" manualBreakCount="3">
    <brk id="27" max="11" man="1"/>
    <brk id="55" max="8" man="1"/>
    <brk id="1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Секисова</dc:creator>
  <cp:keywords/>
  <dc:description/>
  <cp:lastModifiedBy>Naumova</cp:lastModifiedBy>
  <cp:lastPrinted>2008-05-16T02:36:10Z</cp:lastPrinted>
  <dcterms:created xsi:type="dcterms:W3CDTF">2008-02-07T08:44:09Z</dcterms:created>
  <dcterms:modified xsi:type="dcterms:W3CDTF">2008-08-05T06:56:21Z</dcterms:modified>
  <cp:category/>
  <cp:version/>
  <cp:contentType/>
  <cp:contentStatus/>
</cp:coreProperties>
</file>