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350" windowHeight="10695" activeTab="0"/>
  </bookViews>
  <sheets>
    <sheet name="Муниц.служ." sheetId="1" r:id="rId1"/>
  </sheets>
  <definedNames>
    <definedName name="Z_1408D4E0_F4B5_11D7_870F_009027A6C48C_.wvu.PrintArea" localSheetId="0" hidden="1">'Муниц.служ.'!$A$1:$E$25</definedName>
    <definedName name="Z_1BE592D6_7812_4E19_9AC7_C8102C6FECCF_.wvu.Cols" localSheetId="0" hidden="1">'Муниц.служ.'!$D:$E,'Муниц.служ.'!$G:$G,'Муниц.служ.'!#REF!</definedName>
    <definedName name="Z_3AE60815_C3B9_4576_B22C_FD300646EDB0_.wvu.PrintArea" localSheetId="0" hidden="1">'Муниц.служ.'!$A$1:$E$25</definedName>
    <definedName name="Z_4278F54F_EC7E_4645_84D7_77A328CF1819_.wvu.PrintArea" localSheetId="0" hidden="1">'Муниц.служ.'!$A$1:$E$25</definedName>
    <definedName name="Z_65F87CC0_F8E2_11D7_A9EF_009027A6C22F_.wvu.PrintArea" localSheetId="0" hidden="1">'Муниц.служ.'!$A$1:$E$25</definedName>
    <definedName name="Z_6F7F2B2F_4324_4976_8A65_77BA0A61269D_.wvu.Cols" localSheetId="0" hidden="1">'Муниц.служ.'!$D:$D,'Муниц.служ.'!$E:$E,'Муниц.служ.'!$G:$G,'Муниц.служ.'!#REF!,'Муниц.служ.'!#REF!,'Муниц.служ.'!#REF!</definedName>
    <definedName name="Z_6F7F2B2F_4324_4976_8A65_77BA0A61269D_.wvu.PrintArea" localSheetId="0" hidden="1">'Муниц.служ.'!$A$1:$G$77</definedName>
    <definedName name="Z_6F7F2B2F_4324_4976_8A65_77BA0A61269D_.wvu.Rows" localSheetId="0" hidden="1">'Муниц.служ.'!$30:$36</definedName>
    <definedName name="Z_821BB4DB_CDAB_4704_89DE_1885EA6843CE_.wvu.PrintArea" localSheetId="0" hidden="1">'Муниц.служ.'!$A$1:$E$25</definedName>
    <definedName name="Z_A13C28EB_AC64_4D61_983B_364D23C66144_.wvu.Cols" localSheetId="0" hidden="1">'Муниц.служ.'!$D:$D</definedName>
    <definedName name="Z_A13C28EB_AC64_4D61_983B_364D23C66144_.wvu.PrintArea" localSheetId="0" hidden="1">'Муниц.служ.'!$A$1:$G$27</definedName>
    <definedName name="Z_AD4FE466_0F42_4980_803F_8C55183A8122_.wvu.PrintArea" localSheetId="0" hidden="1">'Муниц.служ.'!$A$1:$E$25</definedName>
    <definedName name="Z_AFA86F46_EF5C_11D7_A5E1_00D0B7BFB1A9_.wvu.PrintArea" localSheetId="0" hidden="1">'Муниц.служ.'!$A$1:$E$25</definedName>
    <definedName name="Z_C292720E_9866_4F98_8FD2_A8CA5F813F09_.wvu.PrintArea" localSheetId="0" hidden="1">'Муниц.служ.'!$A$1:$E$25</definedName>
    <definedName name="Z_C77813EF_DB5F_4A3D_AC46_41F35E51795F_.wvu.Cols" localSheetId="0" hidden="1">'Муниц.служ.'!$D:$D</definedName>
    <definedName name="Z_C77813EF_DB5F_4A3D_AC46_41F35E51795F_.wvu.PrintArea" localSheetId="0" hidden="1">'Муниц.служ.'!$A$1:$G$27</definedName>
    <definedName name="Z_CA051906_837A_4904_91DB_9E6912B5AB6E_.wvu.PrintArea" localSheetId="0" hidden="1">'Муниц.служ.'!$A$1:$E$25</definedName>
    <definedName name="Z_D55972E9_67B4_4688_A9DB_4AE445FAF453_.wvu.Cols" localSheetId="0" hidden="1">'Муниц.служ.'!$D:$E,'Муниц.служ.'!$G:$G,'Муниц.служ.'!#REF!,'Муниц.служ.'!#REF!</definedName>
    <definedName name="Z_D55972E9_67B4_4688_A9DB_4AE445FAF453_.wvu.PrintArea" localSheetId="0" hidden="1">'Муниц.служ.'!$A$1:$G$27</definedName>
    <definedName name="Z_F770E6C3_8E28_43EF_B68E_6AAE1EED1A1C_.wvu.PrintArea" localSheetId="0" hidden="1">'Муниц.служ.'!$A$1:$E$25</definedName>
    <definedName name="Z_FADAD500_4DBE_11D8_A5E1_009027A6C50C_.wvu.Cols" localSheetId="0" hidden="1">'Муниц.служ.'!#REF!</definedName>
    <definedName name="Z_FADAD500_4DBE_11D8_A5E1_009027A6C50C_.wvu.PrintArea" localSheetId="0" hidden="1">'Муниц.служ.'!$A$1:$E$25</definedName>
    <definedName name="_xlnm.Print_Area" localSheetId="0">'Муниц.служ.'!$A$1:$Z$36</definedName>
  </definedNames>
  <calcPr fullCalcOnLoad="1"/>
</workbook>
</file>

<file path=xl/sharedStrings.xml><?xml version="1.0" encoding="utf-8"?>
<sst xmlns="http://schemas.openxmlformats.org/spreadsheetml/2006/main" count="72" uniqueCount="55">
  <si>
    <t>раздел</t>
  </si>
  <si>
    <t>подраздел</t>
  </si>
  <si>
    <t>01</t>
  </si>
  <si>
    <t>04</t>
  </si>
  <si>
    <t>03</t>
  </si>
  <si>
    <t>09</t>
  </si>
  <si>
    <t>ИТОГО РАСХОДОВ</t>
  </si>
  <si>
    <t>1 корректировка - сессия от 09.06. №73/2</t>
  </si>
  <si>
    <t>2 корректировка - сессия от 30.06. №74/1</t>
  </si>
  <si>
    <t>3 корректировка - сессия от 21.07.</t>
  </si>
  <si>
    <t>4 корректировка - сессия от 09.08.</t>
  </si>
  <si>
    <t xml:space="preserve">5 корректировка - сессия от </t>
  </si>
  <si>
    <t>6 корректировка - сессия от 08.09.2005</t>
  </si>
  <si>
    <t>7 корректировка - сессия от 29.09.</t>
  </si>
  <si>
    <t>Счетная палата ЗАТО Северск</t>
  </si>
  <si>
    <t>06</t>
  </si>
  <si>
    <t xml:space="preserve">Администрация ЗАТО Северск </t>
  </si>
  <si>
    <t>Финансовое управление Администрации ЗАТО Северск</t>
  </si>
  <si>
    <t>Комитет по физической культуре и спорту Администрации ЗАТО Северск</t>
  </si>
  <si>
    <t>Управление жилищно-коммунального хозяйства, транспорта и связи Администрации ЗАТО Северск</t>
  </si>
  <si>
    <t>Управление образования Администрации ЗАТО Северск Администрации ЗАТО Северск</t>
  </si>
  <si>
    <t>Управление имущественных отношений Администрации ЗАТО Северск</t>
  </si>
  <si>
    <t>УКС Администрации ЗАТО Северск</t>
  </si>
  <si>
    <t>Управление по делам защиты населения и территорий  от чрезвычайных ситуаций Администрации ЗАТО Северск</t>
  </si>
  <si>
    <t>(плюс, минус)</t>
  </si>
  <si>
    <t>07</t>
  </si>
  <si>
    <t>05</t>
  </si>
  <si>
    <t>11</t>
  </si>
  <si>
    <t>кол-во
плановых штатных единиц (ставок)</t>
  </si>
  <si>
    <t>1 кв</t>
  </si>
  <si>
    <t>2 кв</t>
  </si>
  <si>
    <t>3 кв</t>
  </si>
  <si>
    <t>4 кв</t>
  </si>
  <si>
    <t>Л.С. попросила разбить по кварталам не поравну, а  так чтобы план 10 месяцев разбить на 3 квартала</t>
  </si>
  <si>
    <t>02</t>
  </si>
  <si>
    <t>з/плату главы взяла из росписи по 0102 0010100 010 211 по кварталам</t>
  </si>
  <si>
    <t>Утв. Думой
 ЗАТО Северск
 2007 г.</t>
  </si>
  <si>
    <t>Дума ЗАТО Северск - высшее должностное лицо органа местного самоуправления</t>
  </si>
  <si>
    <t>С.В.Шурыгина</t>
  </si>
  <si>
    <t>77-39-25</t>
  </si>
  <si>
    <t>Дума ЗАТО Северск - центральный аппарат, депутаты представительного органа местного самоуправления</t>
  </si>
  <si>
    <t>(тыс.руб.)</t>
  </si>
  <si>
    <t>Управление капитального строительства,  жилищно-коммунального хозяйства транспорта и связи</t>
  </si>
  <si>
    <t>контроль</t>
  </si>
  <si>
    <t xml:space="preserve">                                                                                   </t>
  </si>
  <si>
    <t>Отдел по делам молодёжи Администрации ЗАТО Северск</t>
  </si>
  <si>
    <t>% исполнения к плану 2007 года</t>
  </si>
  <si>
    <t>Кассовое испол-нение</t>
  </si>
  <si>
    <t>Утв.Думой ЗАТО Северск</t>
  </si>
  <si>
    <t>Приложение 21</t>
  </si>
  <si>
    <t>Балацкая Ольга Владимировна</t>
  </si>
  <si>
    <t>77 38 59</t>
  </si>
  <si>
    <t>к Решению Думы ЗАТО Северск</t>
  </si>
  <si>
    <t>Отчет об исполнении бюджета ЗАТО Северск по предельному денежному содержанию
муниципальных служащих ЗАТО Северск
 за  2007 год</t>
  </si>
  <si>
    <r>
      <t>от_</t>
    </r>
    <r>
      <rPr>
        <u val="single"/>
        <sz val="12"/>
        <rFont val="Times New Roman"/>
        <family val="1"/>
      </rPr>
      <t xml:space="preserve">24.04. </t>
    </r>
    <r>
      <rPr>
        <sz val="12"/>
        <rFont val="Times New Roman"/>
        <family val="1"/>
      </rPr>
      <t>2008 №_</t>
    </r>
    <r>
      <rPr>
        <u val="single"/>
        <sz val="12"/>
        <rFont val="Times New Roman"/>
        <family val="1"/>
      </rPr>
      <t>51/1</t>
    </r>
    <r>
      <rPr>
        <sz val="12"/>
        <rFont val="Times New Roman"/>
        <family val="1"/>
      </rPr>
      <t>____</t>
    </r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</si>
</sst>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#,##0.0&quot;р.&quot;"/>
    <numFmt numFmtId="206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b/>
      <sz val="18"/>
      <color indexed="56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u val="single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5">
    <xf numFmtId="0" fontId="0" fillId="0" borderId="0" xfId="0" applyAlignment="1">
      <alignment/>
    </xf>
    <xf numFmtId="172" fontId="4" fillId="0" borderId="0" xfId="53" applyNumberFormat="1" applyFont="1" applyFill="1" applyBorder="1" applyAlignment="1" applyProtection="1">
      <alignment vertical="center" wrapText="1"/>
      <protection/>
    </xf>
    <xf numFmtId="172" fontId="4" fillId="0" borderId="10" xfId="0" applyNumberFormat="1" applyFont="1" applyFill="1" applyBorder="1" applyAlignment="1">
      <alignment horizontal="right" vertical="center" wrapText="1"/>
    </xf>
    <xf numFmtId="172" fontId="5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72" fontId="4" fillId="0" borderId="10" xfId="53" applyNumberFormat="1" applyFont="1" applyFill="1" applyBorder="1" applyAlignment="1" applyProtection="1">
      <alignment horizontal="center" vertical="center"/>
      <protection/>
    </xf>
    <xf numFmtId="172" fontId="4" fillId="0" borderId="1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 wrapText="1"/>
    </xf>
    <xf numFmtId="2" fontId="4" fillId="0" borderId="0" xfId="0" applyNumberFormat="1" applyFont="1" applyFill="1" applyAlignment="1">
      <alignment/>
    </xf>
    <xf numFmtId="2" fontId="4" fillId="0" borderId="1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 quotePrefix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1" fontId="5" fillId="0" borderId="10" xfId="0" applyNumberFormat="1" applyFont="1" applyFill="1" applyBorder="1" applyAlignment="1">
      <alignment horizontal="right" vertical="center"/>
    </xf>
    <xf numFmtId="172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/>
    </xf>
    <xf numFmtId="172" fontId="4" fillId="0" borderId="0" xfId="0" applyNumberFormat="1" applyFont="1" applyFill="1" applyBorder="1" applyAlignment="1">
      <alignment horizontal="center"/>
    </xf>
    <xf numFmtId="172" fontId="4" fillId="0" borderId="11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right" vertical="center"/>
    </xf>
    <xf numFmtId="2" fontId="4" fillId="0" borderId="0" xfId="53" applyNumberFormat="1" applyFont="1" applyFill="1" applyBorder="1" applyAlignment="1" applyProtection="1">
      <alignment horizontal="left" vertical="top"/>
      <protection/>
    </xf>
    <xf numFmtId="0" fontId="5" fillId="24" borderId="0" xfId="0" applyFont="1" applyFill="1" applyBorder="1" applyAlignment="1">
      <alignment vertical="center"/>
    </xf>
    <xf numFmtId="1" fontId="5" fillId="24" borderId="0" xfId="0" applyNumberFormat="1" applyFont="1" applyFill="1" applyBorder="1" applyAlignment="1">
      <alignment horizontal="center" vertical="center"/>
    </xf>
    <xf numFmtId="2" fontId="5" fillId="24" borderId="0" xfId="0" applyNumberFormat="1" applyFont="1" applyFill="1" applyBorder="1" applyAlignment="1">
      <alignment horizontal="center" vertical="center"/>
    </xf>
    <xf numFmtId="172" fontId="4" fillId="24" borderId="0" xfId="0" applyNumberFormat="1" applyFont="1" applyFill="1" applyAlignment="1">
      <alignment horizontal="right"/>
    </xf>
    <xf numFmtId="4" fontId="4" fillId="0" borderId="11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 quotePrefix="1">
      <alignment horizontal="center" vertical="center" wrapText="1"/>
    </xf>
    <xf numFmtId="1" fontId="4" fillId="0" borderId="10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/>
    </xf>
    <xf numFmtId="172" fontId="6" fillId="0" borderId="1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right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Alignment="1">
      <alignment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172" fontId="4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 quotePrefix="1">
      <alignment horizontal="left"/>
    </xf>
    <xf numFmtId="4" fontId="4" fillId="4" borderId="13" xfId="0" applyNumberFormat="1" applyFont="1" applyFill="1" applyBorder="1" applyAlignment="1">
      <alignment horizontal="left" wrapText="1"/>
    </xf>
    <xf numFmtId="4" fontId="4" fillId="4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4"/>
  <sheetViews>
    <sheetView showZeros="0" tabSelected="1" zoomScaleSheetLayoutView="75" zoomScalePageLayoutView="0" workbookViewId="0" topLeftCell="A1">
      <selection activeCell="Y3" sqref="Y3"/>
    </sheetView>
  </sheetViews>
  <sheetFormatPr defaultColWidth="8.875" defaultRowHeight="12.75" outlineLevelRow="1" outlineLevelCol="2"/>
  <cols>
    <col min="1" max="1" width="4.75390625" style="5" customWidth="1"/>
    <col min="2" max="2" width="6.875" style="5" customWidth="1"/>
    <col min="3" max="3" width="55.00390625" style="5" customWidth="1"/>
    <col min="4" max="4" width="13.625" style="7" hidden="1" customWidth="1" outlineLevel="2"/>
    <col min="5" max="5" width="14.625" style="16" hidden="1" customWidth="1" outlineLevel="1"/>
    <col min="6" max="6" width="11.75390625" style="30" hidden="1" customWidth="1" outlineLevel="1"/>
    <col min="7" max="7" width="16.00390625" style="30" customWidth="1" collapsed="1"/>
    <col min="8" max="8" width="11.75390625" style="13" hidden="1" customWidth="1" outlineLevel="1"/>
    <col min="9" max="9" width="13.125" style="13" hidden="1" customWidth="1" outlineLevel="1"/>
    <col min="10" max="10" width="11.00390625" style="13" hidden="1" customWidth="1" outlineLevel="1"/>
    <col min="11" max="11" width="11.625" style="13" hidden="1" customWidth="1" outlineLevel="1"/>
    <col min="12" max="12" width="9.00390625" style="13" hidden="1" customWidth="1" outlineLevel="1"/>
    <col min="13" max="16" width="9.25390625" style="13" hidden="1" customWidth="1" outlineLevel="1"/>
    <col min="17" max="24" width="8.875" style="5" hidden="1" customWidth="1" outlineLevel="1"/>
    <col min="25" max="25" width="17.75390625" style="5" customWidth="1" collapsed="1"/>
    <col min="26" max="26" width="14.375" style="31" customWidth="1"/>
    <col min="27" max="16384" width="8.875" style="5" customWidth="1"/>
  </cols>
  <sheetData>
    <row r="1" spans="1:25" ht="15.75">
      <c r="A1" s="4"/>
      <c r="B1" s="4"/>
      <c r="C1" s="4"/>
      <c r="E1" s="35"/>
      <c r="G1" s="31"/>
      <c r="Y1" s="58" t="s">
        <v>49</v>
      </c>
    </row>
    <row r="2" spans="1:25" ht="15.75">
      <c r="A2" s="4"/>
      <c r="B2" s="4"/>
      <c r="C2" s="4"/>
      <c r="E2" s="35"/>
      <c r="G2" s="31"/>
      <c r="Y2" s="5" t="s">
        <v>52</v>
      </c>
    </row>
    <row r="3" spans="1:25" ht="18.75" customHeight="1">
      <c r="A3" s="4"/>
      <c r="B3" s="4"/>
      <c r="C3" s="4"/>
      <c r="E3" s="35"/>
      <c r="G3" s="31"/>
      <c r="Y3" s="5" t="s">
        <v>54</v>
      </c>
    </row>
    <row r="4" spans="1:7" ht="15.75">
      <c r="A4" s="4"/>
      <c r="B4" s="4"/>
      <c r="C4" s="4"/>
      <c r="D4" s="6"/>
      <c r="E4" s="15"/>
      <c r="G4" s="32"/>
    </row>
    <row r="5" spans="1:26" ht="55.5" customHeight="1">
      <c r="A5" s="62" t="s">
        <v>53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</row>
    <row r="6" ht="15.75">
      <c r="Z6" s="48" t="s">
        <v>41</v>
      </c>
    </row>
    <row r="7" spans="1:26" ht="72.75" customHeight="1">
      <c r="A7" s="17" t="s">
        <v>0</v>
      </c>
      <c r="B7" s="17" t="s">
        <v>1</v>
      </c>
      <c r="C7" s="18"/>
      <c r="D7" s="19" t="s">
        <v>28</v>
      </c>
      <c r="E7" s="20" t="s">
        <v>36</v>
      </c>
      <c r="F7" s="33" t="s">
        <v>24</v>
      </c>
      <c r="G7" s="40" t="s">
        <v>48</v>
      </c>
      <c r="H7" s="14" t="s">
        <v>29</v>
      </c>
      <c r="I7" s="14" t="s">
        <v>30</v>
      </c>
      <c r="J7" s="14" t="s">
        <v>31</v>
      </c>
      <c r="K7" s="14" t="s">
        <v>32</v>
      </c>
      <c r="Y7" s="40" t="s">
        <v>47</v>
      </c>
      <c r="Z7" s="47" t="s">
        <v>46</v>
      </c>
    </row>
    <row r="8" spans="1:27" ht="15.75" customHeight="1">
      <c r="A8" s="41">
        <v>1</v>
      </c>
      <c r="B8" s="41">
        <v>2</v>
      </c>
      <c r="C8" s="41">
        <v>3</v>
      </c>
      <c r="D8" s="19"/>
      <c r="E8" s="42"/>
      <c r="F8" s="19"/>
      <c r="G8" s="19">
        <v>4</v>
      </c>
      <c r="H8" s="43"/>
      <c r="I8" s="43"/>
      <c r="J8" s="43"/>
      <c r="K8" s="43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5">
        <v>5</v>
      </c>
      <c r="Z8" s="45">
        <v>6</v>
      </c>
      <c r="AA8" s="46"/>
    </row>
    <row r="9" spans="1:26" ht="30" customHeight="1">
      <c r="A9" s="21" t="s">
        <v>2</v>
      </c>
      <c r="B9" s="21" t="s">
        <v>34</v>
      </c>
      <c r="C9" s="22" t="s">
        <v>37</v>
      </c>
      <c r="D9" s="23">
        <v>1</v>
      </c>
      <c r="E9" s="34">
        <v>1566.8</v>
      </c>
      <c r="F9" s="34">
        <f aca="true" t="shared" si="0" ref="F9:F22">G9-E9</f>
        <v>103</v>
      </c>
      <c r="G9" s="49">
        <v>1669.8</v>
      </c>
      <c r="H9" s="50">
        <v>368</v>
      </c>
      <c r="I9" s="50">
        <v>480.9</v>
      </c>
      <c r="J9" s="50">
        <v>368.9</v>
      </c>
      <c r="K9" s="50">
        <v>349</v>
      </c>
      <c r="L9" s="59" t="s">
        <v>33</v>
      </c>
      <c r="M9" s="60"/>
      <c r="N9" s="60"/>
      <c r="O9" s="60"/>
      <c r="P9" s="60"/>
      <c r="Q9" s="51" t="s">
        <v>35</v>
      </c>
      <c r="R9" s="51"/>
      <c r="S9" s="51"/>
      <c r="T9" s="51"/>
      <c r="U9" s="51"/>
      <c r="V9" s="51"/>
      <c r="W9" s="51"/>
      <c r="X9" s="51"/>
      <c r="Y9" s="52">
        <v>1669</v>
      </c>
      <c r="Z9" s="57">
        <f aca="true" t="shared" si="1" ref="Z9:Z22">IF(Y9=0,0,Y9/G9*100)</f>
        <v>99.95209007066714</v>
      </c>
    </row>
    <row r="10" spans="1:26" ht="30" customHeight="1">
      <c r="A10" s="21" t="s">
        <v>2</v>
      </c>
      <c r="B10" s="21" t="s">
        <v>4</v>
      </c>
      <c r="C10" s="22" t="s">
        <v>40</v>
      </c>
      <c r="D10" s="23">
        <v>19</v>
      </c>
      <c r="E10" s="34">
        <f>8860.13-1566.8</f>
        <v>7293.329999999999</v>
      </c>
      <c r="F10" s="34">
        <f t="shared" si="0"/>
        <v>345.97000000000116</v>
      </c>
      <c r="G10" s="49">
        <v>7639.3</v>
      </c>
      <c r="H10" s="50">
        <v>2025.93</v>
      </c>
      <c r="I10" s="50">
        <v>2025.93</v>
      </c>
      <c r="J10" s="50">
        <v>2025.93</v>
      </c>
      <c r="K10" s="50">
        <v>1215.54</v>
      </c>
      <c r="L10" s="59"/>
      <c r="M10" s="60"/>
      <c r="N10" s="60"/>
      <c r="O10" s="60"/>
      <c r="P10" s="60"/>
      <c r="Q10" s="51"/>
      <c r="R10" s="51"/>
      <c r="S10" s="51"/>
      <c r="T10" s="51"/>
      <c r="U10" s="51"/>
      <c r="V10" s="51"/>
      <c r="W10" s="51"/>
      <c r="X10" s="51"/>
      <c r="Y10" s="52">
        <v>7619.4</v>
      </c>
      <c r="Z10" s="57">
        <f t="shared" si="1"/>
        <v>99.73950492846203</v>
      </c>
    </row>
    <row r="11" spans="1:26" ht="30" customHeight="1">
      <c r="A11" s="21" t="s">
        <v>2</v>
      </c>
      <c r="B11" s="21" t="s">
        <v>3</v>
      </c>
      <c r="C11" s="22" t="s">
        <v>16</v>
      </c>
      <c r="D11" s="24">
        <v>103</v>
      </c>
      <c r="E11" s="2">
        <f>37218.58</f>
        <v>37218.58</v>
      </c>
      <c r="F11" s="34">
        <f t="shared" si="0"/>
        <v>2689.1199999999953</v>
      </c>
      <c r="G11" s="53">
        <v>39907.7</v>
      </c>
      <c r="H11" s="50">
        <v>10338.5</v>
      </c>
      <c r="I11" s="50">
        <v>10338.5</v>
      </c>
      <c r="J11" s="50">
        <v>10338.5</v>
      </c>
      <c r="K11" s="50">
        <v>6203.08</v>
      </c>
      <c r="L11" s="59"/>
      <c r="M11" s="60"/>
      <c r="N11" s="60"/>
      <c r="O11" s="60"/>
      <c r="P11" s="60"/>
      <c r="Q11" s="51">
        <f>Q10*2</f>
        <v>0</v>
      </c>
      <c r="R11" s="51"/>
      <c r="S11" s="51"/>
      <c r="T11" s="51"/>
      <c r="U11" s="51"/>
      <c r="V11" s="51"/>
      <c r="W11" s="51"/>
      <c r="X11" s="51"/>
      <c r="Y11" s="52">
        <v>39906</v>
      </c>
      <c r="Z11" s="57">
        <f t="shared" si="1"/>
        <v>99.9957401704433</v>
      </c>
    </row>
    <row r="12" spans="1:28" ht="30" customHeight="1">
      <c r="A12" s="21" t="s">
        <v>2</v>
      </c>
      <c r="B12" s="21" t="s">
        <v>15</v>
      </c>
      <c r="C12" s="22" t="s">
        <v>17</v>
      </c>
      <c r="D12" s="24">
        <v>31</v>
      </c>
      <c r="E12" s="2">
        <f>10794.3</f>
        <v>10794.3</v>
      </c>
      <c r="F12" s="34">
        <f t="shared" si="0"/>
        <v>454.39999999999964</v>
      </c>
      <c r="G12" s="53">
        <f>11100.8+147.9</f>
        <v>11248.699999999999</v>
      </c>
      <c r="H12" s="50">
        <v>2998.42</v>
      </c>
      <c r="I12" s="50">
        <v>2998.42</v>
      </c>
      <c r="J12" s="50">
        <v>2998.42</v>
      </c>
      <c r="K12" s="50">
        <v>1799.04</v>
      </c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2">
        <v>11247.2</v>
      </c>
      <c r="Z12" s="57">
        <f t="shared" si="1"/>
        <v>99.98666512574788</v>
      </c>
      <c r="AB12" s="31"/>
    </row>
    <row r="13" spans="1:26" ht="30" customHeight="1">
      <c r="A13" s="21" t="s">
        <v>2</v>
      </c>
      <c r="B13" s="21" t="s">
        <v>15</v>
      </c>
      <c r="C13" s="22" t="s">
        <v>14</v>
      </c>
      <c r="D13" s="24">
        <v>8</v>
      </c>
      <c r="E13" s="2">
        <f>3280.894</f>
        <v>3280.894</v>
      </c>
      <c r="F13" s="34">
        <f t="shared" si="0"/>
        <v>169.60600000000022</v>
      </c>
      <c r="G13" s="53">
        <v>3450.5</v>
      </c>
      <c r="H13" s="50">
        <v>911.36</v>
      </c>
      <c r="I13" s="50">
        <v>911.36</v>
      </c>
      <c r="J13" s="50">
        <v>911.36</v>
      </c>
      <c r="K13" s="50">
        <f>273.41*2</f>
        <v>546.82</v>
      </c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2">
        <v>3450.5</v>
      </c>
      <c r="Z13" s="57">
        <f t="shared" si="1"/>
        <v>100</v>
      </c>
    </row>
    <row r="14" spans="1:26" ht="30" customHeight="1">
      <c r="A14" s="21" t="s">
        <v>4</v>
      </c>
      <c r="B14" s="21" t="s">
        <v>5</v>
      </c>
      <c r="C14" s="25" t="s">
        <v>23</v>
      </c>
      <c r="D14" s="24">
        <v>8</v>
      </c>
      <c r="E14" s="2">
        <f>2939.2</f>
        <v>2939.2</v>
      </c>
      <c r="F14" s="34">
        <f t="shared" si="0"/>
        <v>104.5</v>
      </c>
      <c r="G14" s="53">
        <v>3043.7</v>
      </c>
      <c r="H14" s="50">
        <v>816.44</v>
      </c>
      <c r="I14" s="50">
        <v>816.44</v>
      </c>
      <c r="J14" s="50">
        <v>816.44</v>
      </c>
      <c r="K14" s="50">
        <f>244.93*2</f>
        <v>489.86</v>
      </c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2">
        <v>3043.7</v>
      </c>
      <c r="Z14" s="57">
        <f t="shared" si="1"/>
        <v>100</v>
      </c>
    </row>
    <row r="15" spans="1:26" ht="30" customHeight="1">
      <c r="A15" s="21" t="s">
        <v>3</v>
      </c>
      <c r="B15" s="21" t="s">
        <v>27</v>
      </c>
      <c r="C15" s="22" t="s">
        <v>21</v>
      </c>
      <c r="D15" s="24">
        <v>27</v>
      </c>
      <c r="E15" s="2">
        <f>9214.93</f>
        <v>9214.93</v>
      </c>
      <c r="F15" s="34">
        <f t="shared" si="0"/>
        <v>-1.5300000000006548</v>
      </c>
      <c r="G15" s="53">
        <v>9213.4</v>
      </c>
      <c r="H15" s="50">
        <v>2559.71</v>
      </c>
      <c r="I15" s="50">
        <v>2559.7</v>
      </c>
      <c r="J15" s="50">
        <v>2559.7</v>
      </c>
      <c r="K15" s="50">
        <f>767.91*2</f>
        <v>1535.82</v>
      </c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2">
        <v>9213</v>
      </c>
      <c r="Z15" s="57">
        <f t="shared" si="1"/>
        <v>99.99565849740596</v>
      </c>
    </row>
    <row r="16" spans="1:26" ht="30" customHeight="1">
      <c r="A16" s="21" t="s">
        <v>3</v>
      </c>
      <c r="B16" s="26" t="s">
        <v>27</v>
      </c>
      <c r="C16" s="27" t="s">
        <v>22</v>
      </c>
      <c r="D16" s="24">
        <v>3</v>
      </c>
      <c r="E16" s="2">
        <f>1313.38</f>
        <v>1313.38</v>
      </c>
      <c r="F16" s="34">
        <f t="shared" si="0"/>
        <v>-652.8800000000001</v>
      </c>
      <c r="G16" s="54">
        <v>660.5</v>
      </c>
      <c r="H16" s="50">
        <v>364.83</v>
      </c>
      <c r="I16" s="50">
        <v>364.83</v>
      </c>
      <c r="J16" s="50">
        <v>364.82</v>
      </c>
      <c r="K16" s="50">
        <f>109.45*2</f>
        <v>218.9</v>
      </c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2">
        <v>660.5</v>
      </c>
      <c r="Z16" s="57">
        <f t="shared" si="1"/>
        <v>100</v>
      </c>
    </row>
    <row r="17" spans="1:26" ht="30" customHeight="1">
      <c r="A17" s="21" t="s">
        <v>3</v>
      </c>
      <c r="B17" s="26" t="s">
        <v>27</v>
      </c>
      <c r="C17" s="27" t="s">
        <v>42</v>
      </c>
      <c r="D17" s="24">
        <v>14</v>
      </c>
      <c r="E17" s="2"/>
      <c r="F17" s="34">
        <f t="shared" si="0"/>
        <v>3962.7</v>
      </c>
      <c r="G17" s="54">
        <v>3962.7</v>
      </c>
      <c r="H17" s="52"/>
      <c r="I17" s="52"/>
      <c r="J17" s="52"/>
      <c r="K17" s="52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2">
        <v>3962.7</v>
      </c>
      <c r="Z17" s="57">
        <f t="shared" si="1"/>
        <v>100</v>
      </c>
    </row>
    <row r="18" spans="1:26" ht="30" customHeight="1">
      <c r="A18" s="21" t="s">
        <v>26</v>
      </c>
      <c r="B18" s="21" t="s">
        <v>3</v>
      </c>
      <c r="C18" s="22" t="s">
        <v>19</v>
      </c>
      <c r="D18" s="24">
        <v>7</v>
      </c>
      <c r="E18" s="2">
        <f>4590.87</f>
        <v>4590.87</v>
      </c>
      <c r="F18" s="34">
        <f t="shared" si="0"/>
        <v>-2196.87</v>
      </c>
      <c r="G18" s="53">
        <v>2394</v>
      </c>
      <c r="H18" s="50">
        <v>1275.24</v>
      </c>
      <c r="I18" s="50">
        <v>1275.24</v>
      </c>
      <c r="J18" s="50">
        <v>1275.24</v>
      </c>
      <c r="K18" s="50">
        <f>382.57*2</f>
        <v>765.14</v>
      </c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2">
        <v>2244.9</v>
      </c>
      <c r="Z18" s="57">
        <f t="shared" si="1"/>
        <v>93.77192982456141</v>
      </c>
    </row>
    <row r="19" spans="1:26" ht="30" customHeight="1">
      <c r="A19" s="21" t="s">
        <v>25</v>
      </c>
      <c r="B19" s="21" t="s">
        <v>25</v>
      </c>
      <c r="C19" s="22" t="s">
        <v>45</v>
      </c>
      <c r="D19" s="23">
        <v>6</v>
      </c>
      <c r="E19" s="34">
        <f>1632.54</f>
        <v>1632.54</v>
      </c>
      <c r="F19" s="34">
        <f t="shared" si="0"/>
        <v>42.960000000000036</v>
      </c>
      <c r="G19" s="53">
        <v>1675.5</v>
      </c>
      <c r="H19" s="50">
        <v>453.48</v>
      </c>
      <c r="I19" s="50">
        <v>453.48</v>
      </c>
      <c r="J19" s="50">
        <v>453.48</v>
      </c>
      <c r="K19" s="50">
        <f>136.05*2</f>
        <v>272.1</v>
      </c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2">
        <v>1675.5</v>
      </c>
      <c r="Z19" s="57">
        <f t="shared" si="1"/>
        <v>100</v>
      </c>
    </row>
    <row r="20" spans="1:26" ht="30" customHeight="1">
      <c r="A20" s="21" t="s">
        <v>25</v>
      </c>
      <c r="B20" s="21" t="s">
        <v>5</v>
      </c>
      <c r="C20" s="22" t="s">
        <v>20</v>
      </c>
      <c r="D20" s="24">
        <v>27</v>
      </c>
      <c r="E20" s="2">
        <f>8003.679</f>
        <v>8003.679</v>
      </c>
      <c r="F20" s="34">
        <f t="shared" si="0"/>
        <v>596.3209999999999</v>
      </c>
      <c r="G20" s="53">
        <v>8600</v>
      </c>
      <c r="H20" s="50">
        <v>2223.25</v>
      </c>
      <c r="I20" s="50">
        <v>2223.25</v>
      </c>
      <c r="J20" s="50">
        <v>2223.24</v>
      </c>
      <c r="K20" s="50">
        <f>666.97*2</f>
        <v>1333.94</v>
      </c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2">
        <v>8326.6</v>
      </c>
      <c r="Z20" s="57">
        <f t="shared" si="1"/>
        <v>96.82093023255814</v>
      </c>
    </row>
    <row r="21" spans="1:26" ht="30" customHeight="1">
      <c r="A21" s="21" t="s">
        <v>5</v>
      </c>
      <c r="B21" s="21" t="s">
        <v>3</v>
      </c>
      <c r="C21" s="22" t="s">
        <v>18</v>
      </c>
      <c r="D21" s="24">
        <v>8</v>
      </c>
      <c r="E21" s="2">
        <f>2745.81</f>
        <v>2745.81</v>
      </c>
      <c r="F21" s="34">
        <f t="shared" si="0"/>
        <v>122.28999999999996</v>
      </c>
      <c r="G21" s="53">
        <v>2868.1</v>
      </c>
      <c r="H21" s="50">
        <v>762.73</v>
      </c>
      <c r="I21" s="50">
        <v>762.73</v>
      </c>
      <c r="J21" s="50">
        <v>762.73</v>
      </c>
      <c r="K21" s="50">
        <f>228.82*2</f>
        <v>457.64</v>
      </c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2">
        <v>2863</v>
      </c>
      <c r="Z21" s="57">
        <f t="shared" si="1"/>
        <v>99.82218193228968</v>
      </c>
    </row>
    <row r="22" spans="1:26" ht="33" customHeight="1">
      <c r="A22" s="28"/>
      <c r="B22" s="28"/>
      <c r="C22" s="28" t="s">
        <v>6</v>
      </c>
      <c r="D22" s="29">
        <f>SUM(D9:D21)</f>
        <v>262</v>
      </c>
      <c r="E22" s="3">
        <f>SUM(E9:E21)</f>
        <v>90594.31299999998</v>
      </c>
      <c r="F22" s="3">
        <f t="shared" si="0"/>
        <v>5739.587000000014</v>
      </c>
      <c r="G22" s="56">
        <f>SUM(G9:G21)</f>
        <v>96333.9</v>
      </c>
      <c r="H22" s="56">
        <f>SUM(H9:H21)</f>
        <v>25097.89</v>
      </c>
      <c r="I22" s="56">
        <f>SUM(I9:I21)</f>
        <v>25210.780000000002</v>
      </c>
      <c r="J22" s="56">
        <f>SUM(J9:J21)</f>
        <v>25098.76</v>
      </c>
      <c r="K22" s="56">
        <f>SUM(K9:K21)</f>
        <v>15186.88</v>
      </c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6">
        <f>SUM(Y9:Y21)</f>
        <v>95882</v>
      </c>
      <c r="Z22" s="3">
        <f t="shared" si="1"/>
        <v>99.53090241337681</v>
      </c>
    </row>
    <row r="23" spans="1:6" ht="18.75" customHeight="1" hidden="1" outlineLevel="1">
      <c r="A23" s="8"/>
      <c r="B23" s="8"/>
      <c r="C23" s="36" t="s">
        <v>43</v>
      </c>
      <c r="D23" s="37"/>
      <c r="E23" s="38"/>
      <c r="F23" s="39">
        <f>SUM(F9:F21)</f>
        <v>5739.586999999995</v>
      </c>
    </row>
    <row r="24" spans="1:26" ht="38.25" customHeight="1" collapsed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</row>
    <row r="25" spans="3:7" ht="15.75">
      <c r="C25" s="4"/>
      <c r="D25" s="6"/>
      <c r="E25" s="15"/>
      <c r="F25" s="32"/>
      <c r="G25" s="32" t="s">
        <v>44</v>
      </c>
    </row>
    <row r="26" spans="4:5" ht="86.25" customHeight="1">
      <c r="D26" s="6"/>
      <c r="E26" s="15"/>
    </row>
    <row r="27" spans="1:4" ht="15.75">
      <c r="A27" s="5" t="s">
        <v>50</v>
      </c>
      <c r="C27" s="9"/>
      <c r="D27" s="6"/>
    </row>
    <row r="28" spans="1:5" ht="15.75">
      <c r="A28" s="5" t="s">
        <v>51</v>
      </c>
      <c r="D28" s="6"/>
      <c r="E28" s="15"/>
    </row>
    <row r="29" spans="1:5" ht="15.75">
      <c r="A29" s="63"/>
      <c r="B29" s="64"/>
      <c r="D29" s="6"/>
      <c r="E29" s="15"/>
    </row>
    <row r="30" spans="2:5" ht="15.75" hidden="1">
      <c r="B30" s="10"/>
      <c r="C30" s="1" t="s">
        <v>7</v>
      </c>
      <c r="D30" s="6"/>
      <c r="E30" s="15"/>
    </row>
    <row r="31" spans="2:5" ht="15.75" hidden="1">
      <c r="B31" s="10"/>
      <c r="C31" s="1" t="s">
        <v>8</v>
      </c>
      <c r="D31" s="6"/>
      <c r="E31" s="15"/>
    </row>
    <row r="32" spans="2:5" ht="15.75" hidden="1">
      <c r="B32" s="10"/>
      <c r="C32" s="1" t="s">
        <v>9</v>
      </c>
      <c r="D32" s="6"/>
      <c r="E32" s="15"/>
    </row>
    <row r="33" spans="2:3" ht="15.75" hidden="1">
      <c r="B33" s="10"/>
      <c r="C33" s="1" t="s">
        <v>10</v>
      </c>
    </row>
    <row r="34" spans="2:3" ht="15.75" hidden="1">
      <c r="B34" s="11"/>
      <c r="C34" s="12" t="s">
        <v>11</v>
      </c>
    </row>
    <row r="35" spans="2:3" ht="15.75" hidden="1">
      <c r="B35" s="11"/>
      <c r="C35" s="12" t="s">
        <v>12</v>
      </c>
    </row>
    <row r="36" spans="2:3" ht="15.75" hidden="1">
      <c r="B36" s="11"/>
      <c r="C36" s="12" t="s">
        <v>13</v>
      </c>
    </row>
    <row r="103" ht="15.75">
      <c r="C103" s="5" t="s">
        <v>38</v>
      </c>
    </row>
    <row r="104" ht="15.75">
      <c r="C104" s="5" t="s">
        <v>39</v>
      </c>
    </row>
  </sheetData>
  <sheetProtection/>
  <mergeCells count="4">
    <mergeCell ref="L9:P11"/>
    <mergeCell ref="A24:Z24"/>
    <mergeCell ref="A5:Z5"/>
    <mergeCell ref="A29:B29"/>
  </mergeCells>
  <conditionalFormatting sqref="E1">
    <cfRule type="cellIs" priority="1" dxfId="0" operator="lessThan" stopIfTrue="1">
      <formula>0</formula>
    </cfRule>
  </conditionalFormatting>
  <printOptions/>
  <pageMargins left="0.9055118110236221" right="0" top="0.5905511811023623" bottom="0.3937007874015748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А.Н.</dc:creator>
  <cp:keywords/>
  <dc:description/>
  <cp:lastModifiedBy>Naumova</cp:lastModifiedBy>
  <cp:lastPrinted>2008-05-12T08:19:55Z</cp:lastPrinted>
  <dcterms:created xsi:type="dcterms:W3CDTF">2006-05-05T07:44:43Z</dcterms:created>
  <dcterms:modified xsi:type="dcterms:W3CDTF">2008-05-12T08:20:17Z</dcterms:modified>
  <cp:category/>
  <cp:version/>
  <cp:contentType/>
  <cp:contentStatus/>
</cp:coreProperties>
</file>