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июнь" sheetId="1" r:id="rId1"/>
  </sheets>
  <definedNames>
    <definedName name="Z_389D9002_B159_466B_9DF6_B698B38C0892_.wvu.Cols" localSheetId="0" hidden="1">'ДОХОДЫ июнь'!#REF!</definedName>
    <definedName name="Z_D1E9F247_658C_432F_82EF_5644ECEDC791_.wvu.Cols" localSheetId="0" hidden="1">'ДОХОДЫ июнь'!#REF!</definedName>
    <definedName name="Z_D1E9F247_658C_432F_82EF_5644ECEDC791_.wvu.PrintTitles" localSheetId="0" hidden="1">'ДОХОДЫ июнь'!$7:$7</definedName>
    <definedName name="Z_D1E9F247_658C_432F_82EF_5644ECEDC791_.wvu.Rows" localSheetId="0" hidden="1">'ДОХОДЫ июнь'!$83:$83</definedName>
    <definedName name="_xlnm.Print_Titles" localSheetId="0">'ДОХОДЫ июнь'!$7:$7</definedName>
  </definedNames>
  <calcPr fullCalcOnLoad="1"/>
</workbook>
</file>

<file path=xl/sharedStrings.xml><?xml version="1.0" encoding="utf-8"?>
<sst xmlns="http://schemas.openxmlformats.org/spreadsheetml/2006/main" count="452" uniqueCount="395">
  <si>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</si>
  <si>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</si>
  <si>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</si>
  <si>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</si>
  <si>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</si>
  <si>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</si>
  <si>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</si>
  <si>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</si>
  <si>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</si>
  <si>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</si>
  <si>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</si>
  <si>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</si>
  <si>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</si>
  <si>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</si>
  <si>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</si>
  <si>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</si>
  <si>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</si>
  <si>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</si>
  <si>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</si>
  <si>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</si>
  <si>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</si>
  <si>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</si>
  <si>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</si>
  <si>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</si>
  <si>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</si>
  <si>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</si>
  <si>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</si>
  <si>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</si>
  <si>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</si>
  <si>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</si>
  <si>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</si>
  <si>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</si>
  <si>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</si>
  <si>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</si>
  <si>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</si>
  <si>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</si>
  <si>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</si>
  <si>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</si>
  <si>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</si>
  <si>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</si>
  <si>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</si>
  <si>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</si>
  <si>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</si>
  <si>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</si>
  <si>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</si>
  <si>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</si>
  <si>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</si>
  <si>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</si>
  <si>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</si>
  <si>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</si>
  <si>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</si>
  <si>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</si>
  <si>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</si>
  <si>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</si>
  <si>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</si>
  <si>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</si>
  <si>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</si>
  <si>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</si>
  <si>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</si>
  <si>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</si>
  <si>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</si>
  <si>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</si>
  <si>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</si>
  <si>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</si>
  <si>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</si>
  <si>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</si>
  <si>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</si>
  <si>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</si>
  <si>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</si>
  <si>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</si>
  <si>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</si>
  <si>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</si>
  <si>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</si>
  <si>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</si>
  <si>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</si>
  <si>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</si>
  <si>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</si>
  <si>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</si>
  <si>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</si>
  <si>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</si>
  <si>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</si>
  <si>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</si>
  <si>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</si>
  <si>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</si>
  <si>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</si>
  <si>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</si>
  <si>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</si>
  <si>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</si>
  <si>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</si>
  <si>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</si>
  <si>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</si>
  <si>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</si>
  <si>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</si>
  <si>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</si>
  <si>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</si>
  <si>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</si>
  <si>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</si>
  <si>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</si>
  <si>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</si>
  <si>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</si>
  <si>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</si>
  <si>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</si>
  <si>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</si>
  <si>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</si>
  <si>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</si>
  <si>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</si>
  <si>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</si>
  <si>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</si>
  <si>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</si>
  <si>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</si>
  <si>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</si>
  <si>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</si>
  <si>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</si>
  <si>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</si>
  <si>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</si>
  <si>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</si>
  <si>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</si>
  <si>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</si>
  <si>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</si>
  <si>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</si>
  <si>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</si>
  <si>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</si>
  <si>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</si>
  <si>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</si>
  <si>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</si>
  <si>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</si>
  <si>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</si>
  <si>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</si>
  <si>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</si>
  <si>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</si>
  <si>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</si>
  <si>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</si>
  <si>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</si>
  <si>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</si>
  <si>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</si>
  <si>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</si>
  <si>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</si>
  <si>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</si>
  <si>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</si>
  <si>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</si>
  <si>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</si>
  <si>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</si>
  <si>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</si>
  <si>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</si>
  <si>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</si>
  <si>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</si>
  <si>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</si>
  <si>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</si>
  <si>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</si>
  <si>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</si>
  <si>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</si>
  <si>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</si>
  <si>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</si>
  <si>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</si>
  <si>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</si>
  <si>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</si>
  <si>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</si>
  <si>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</si>
  <si>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</si>
  <si>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</si>
  <si>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</si>
  <si>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</si>
  <si>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</si>
  <si>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</si>
  <si>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</si>
  <si>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</si>
  <si>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</si>
  <si>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</si>
  <si>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</si>
  <si>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</si>
  <si>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</si>
  <si>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</si>
  <si>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</si>
  <si>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</si>
  <si>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</si>
  <si>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</si>
  <si>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</si>
  <si>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</si>
  <si>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</si>
  <si>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</si>
  <si>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</si>
  <si>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</si>
  <si>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</si>
  <si>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</si>
  <si>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</si>
  <si>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</si>
  <si>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</si>
  <si>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</si>
  <si>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</si>
  <si>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</si>
  <si>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</si>
  <si>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</si>
  <si>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</si>
  <si>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</si>
  <si>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</si>
  <si>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</si>
  <si>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</si>
  <si>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</si>
  <si>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</si>
  <si>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</si>
  <si>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</si>
  <si>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</si>
  <si>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</si>
  <si>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</si>
  <si>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</si>
  <si>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</si>
  <si>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</si>
  <si>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</si>
  <si>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</si>
  <si>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</si>
  <si>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</si>
  <si>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</si>
  <si>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</si>
  <si>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</si>
  <si>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</si>
  <si>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</si>
  <si>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</si>
  <si>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</si>
  <si>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</si>
  <si>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</si>
  <si>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</si>
  <si>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</si>
  <si>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</si>
  <si>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</si>
  <si>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</si>
  <si>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</si>
  <si>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</si>
  <si>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</si>
  <si>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</si>
  <si>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</si>
  <si>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</si>
  <si>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</si>
  <si>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</si>
  <si>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</si>
  <si>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</si>
  <si>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</si>
  <si>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</si>
  <si>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</si>
  <si>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</si>
  <si>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</si>
  <si>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</si>
  <si>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Субвенция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</si>
  <si>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803 2 02 03046 04 0002 151</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</si>
  <si>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</si>
  <si>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</si>
  <si>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</si>
  <si>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</si>
  <si>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</si>
  <si>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</si>
  <si>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</si>
  <si>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</si>
  <si>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</si>
  <si>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</si>
  <si>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</si>
  <si>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</si>
  <si>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</si>
  <si>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</si>
  <si>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</si>
  <si>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</si>
  <si>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</si>
  <si>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</si>
  <si>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</si>
  <si>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</si>
  <si>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</si>
  <si>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</si>
  <si>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</si>
  <si>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</si>
  <si>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</si>
  <si>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</si>
  <si>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</si>
  <si>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</si>
  <si>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</si>
  <si>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</si>
  <si>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</si>
  <si>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</si>
  <si>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</si>
  <si>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</si>
  <si>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</si>
  <si>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</si>
  <si>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</si>
  <si>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</si>
  <si>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</si>
  <si>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</si>
  <si>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</si>
  <si>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</si>
  <si>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</si>
  <si>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</si>
  <si>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</si>
  <si>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</si>
  <si>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</si>
  <si>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</si>
  <si>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</si>
  <si>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</si>
  <si>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</si>
  <si>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</si>
  <si>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</si>
  <si>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</si>
  <si>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</si>
  <si>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</si>
  <si>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</si>
  <si>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</si>
  <si>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</si>
  <si>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</si>
  <si>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</si>
  <si>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</si>
  <si>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</si>
  <si>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</si>
  <si>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</si>
  <si>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</si>
  <si>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</si>
  <si>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</si>
  <si>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</si>
  <si>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</si>
  <si>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</si>
  <si>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</si>
  <si>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</si>
  <si>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</si>
  <si>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</si>
  <si>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</si>
  <si>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</si>
  <si>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</si>
  <si>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</si>
  <si>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</si>
  <si>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911 3 03 03040 04 0012 130</t>
  </si>
  <si>
    <t>803 2 02 02088 04 0000 151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</si>
  <si>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всего</t>
  </si>
  <si>
    <t>803 2 02 02088 04 0001 151</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</si>
  <si>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</si>
  <si>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803 2 02 02088 04 0002 151</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</si>
  <si>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</si>
  <si>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</si>
  <si>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</si>
  <si>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</si>
  <si>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</si>
  <si>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Чеснокова Елена Викторовна</t>
  </si>
  <si>
    <t>77 39 14</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</si>
  <si>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</si>
  <si>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</si>
  <si>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</si>
  <si>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</si>
  <si>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</si>
  <si>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</si>
  <si>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 xml:space="preserve">Субвенция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</si>
  <si>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r>
      <t>Межбюджетные трансферты, передаваемые бюджетам закрытых административно</t>
    </r>
    <r>
      <rPr>
        <b/>
        <sz val="11"/>
        <rFont val="Times New Roman"/>
        <family val="1"/>
      </rPr>
      <t>-</t>
    </r>
    <r>
      <rPr>
        <sz val="11"/>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</si>
  <si>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МУ "Музей"</t>
  </si>
  <si>
    <t>МУ ЦГБ</t>
  </si>
  <si>
    <t>МУ ЦДБ</t>
  </si>
  <si>
    <t>МУ"СПП"</t>
  </si>
  <si>
    <t>МОУ ЗАТО Северск ДОД СДЮСШОР им.Л. Егоровой</t>
  </si>
  <si>
    <t>МУ ОЛ "Зелёный Мыс"</t>
  </si>
  <si>
    <t>МУДОЛ "Берёзка"</t>
  </si>
  <si>
    <t>388 1 16 28000 01 0000 140</t>
  </si>
  <si>
    <t>Черноголова Татьяна Юрьевна</t>
  </si>
  <si>
    <t>77 38 83</t>
  </si>
  <si>
    <t>803 2 02 02999 04 0016 151</t>
  </si>
  <si>
    <t>Прочие субсидии из резервного фонда финансирования непредвиденных расходов Администрации Томской области</t>
  </si>
  <si>
    <t>000 1 19 00000 00 0000 000</t>
  </si>
  <si>
    <t>Возврат остатков субсидий и субвенций прошлых лет</t>
  </si>
  <si>
    <t>Возврат остатков субсидий и субвенций из бюджетов городских округов</t>
  </si>
  <si>
    <t>809 1 17 05040 04 0000 180</t>
  </si>
  <si>
    <t>816 1 17 05040 04 0000 180</t>
  </si>
  <si>
    <t>Прочие неналоговые доходы бюджетов городских округов</t>
  </si>
  <si>
    <t>000 1 18 00000 00 0000 000</t>
  </si>
  <si>
    <t>Доходы бюджетов бюджетной системы Российской Федерации от возврата остатков субсидий и субвенций прошлых лет</t>
  </si>
  <si>
    <t>809 1 11 09044 04 0004 120</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</si>
  <si>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</si>
  <si>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</si>
  <si>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бюджета городских округов</t>
  </si>
  <si>
    <t>803 2 02 02042 04 0000 151</t>
  </si>
  <si>
    <t>Субсидии бюджетам городских округов на государственную поддержку внедрения комплексных мер модернизации образования</t>
  </si>
  <si>
    <t>803 2 02 03007 04 0000 151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</si>
  <si>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РФ</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</si>
  <si>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</si>
  <si>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000 3 03 03040 00 0002 180</t>
  </si>
  <si>
    <t>000 3 03 03040 00 0000 180</t>
  </si>
  <si>
    <t xml:space="preserve">Гранты, премии, добровольные пожертвования муниципальным  учреждениям, находящимся в ведении органов местного самоуправления городских округов </t>
  </si>
  <si>
    <t>897 3 02 01040 04 0012 130</t>
  </si>
  <si>
    <t>901 3 02 01040 04 0012 130</t>
  </si>
  <si>
    <t>000 3 02 02044 04 0000 440</t>
  </si>
  <si>
    <t>910 3 03 99040 04 0012 180</t>
  </si>
  <si>
    <t>000 3 02 01040 04 0010 130</t>
  </si>
  <si>
    <t>910 3 02 02044 04 0000 440</t>
  </si>
  <si>
    <t>917 3 02 02044 04 0000 440</t>
  </si>
  <si>
    <t>915 3 03 03040 04 0002 180</t>
  </si>
  <si>
    <t>901 3 03 99040 04 0012 180</t>
  </si>
  <si>
    <t>МУ СМТ</t>
  </si>
  <si>
    <t>000 2 02 02999 00 0000 151</t>
  </si>
  <si>
    <t>182 1 09 01020 04 0000 110</t>
  </si>
  <si>
    <t>182 1 09 04050 04 0000 110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</si>
  <si>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</si>
  <si>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</si>
  <si>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"Приложение 6</t>
  </si>
  <si>
    <t>776 739,80";</t>
  </si>
  <si>
    <t>Утв. Думой ЗАТО Северск</t>
  </si>
  <si>
    <t>Уточн. Думой ЗАТО Северск</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</si>
</sst>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2">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b/>
      <sz val="11"/>
      <name val="Times New Roman"/>
      <family val="1"/>
    </font>
    <font>
      <b/>
      <sz val="9"/>
      <name val="Times New Roman"/>
      <family val="1"/>
    </font>
    <font>
      <sz val="8"/>
      <name val="Times New Roman"/>
      <family val="1"/>
    </font>
    <font>
      <b/>
      <sz val="10"/>
      <name val="Times New Roman"/>
      <family val="1"/>
    </font>
    <font>
      <sz val="12"/>
      <name val="Times New Roman"/>
      <family val="1"/>
    </font>
    <font>
      <u val="single"/>
      <sz val="12"/>
      <name val="Times New Roman"/>
      <family val="1"/>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8">
    <xf numFmtId="0" fontId="0" fillId="0" borderId="0" xfId="0" applyAlignment="1">
      <alignment/>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0" fontId="22" fillId="0" borderId="10" xfId="54" applyFont="1" applyBorder="1" applyAlignment="1">
      <alignment vertical="center"/>
      <protection/>
    </xf>
    <xf numFmtId="49" fontId="26" fillId="0" borderId="10" xfId="54" applyNumberFormat="1" applyFont="1" applyBorder="1" applyAlignment="1">
      <alignment horizontal="left" vertical="center"/>
      <protection/>
    </xf>
    <xf numFmtId="49" fontId="22" fillId="0" borderId="10" xfId="54" applyNumberFormat="1" applyFont="1" applyBorder="1" applyAlignment="1">
      <alignment horizontal="left" vertical="center"/>
      <protection/>
    </xf>
    <xf numFmtId="0" fontId="26" fillId="0" borderId="10" xfId="54" applyFont="1" applyBorder="1" applyAlignment="1">
      <alignment vertical="center"/>
      <protection/>
    </xf>
    <xf numFmtId="49" fontId="25" fillId="0" borderId="11" xfId="54" applyNumberFormat="1" applyFont="1" applyBorder="1" applyAlignment="1">
      <alignment horizontal="left" vertical="center" wrapText="1"/>
      <protection/>
    </xf>
    <xf numFmtId="49" fontId="21" fillId="0" borderId="11" xfId="54" applyNumberFormat="1" applyFont="1" applyBorder="1" applyAlignment="1">
      <alignment horizontal="left" vertical="center" wrapText="1"/>
      <protection/>
    </xf>
    <xf numFmtId="0" fontId="22" fillId="0" borderId="0" xfId="54" applyFont="1" applyAlignment="1">
      <alignment vertical="center"/>
      <protection/>
    </xf>
    <xf numFmtId="0" fontId="21" fillId="0" borderId="0" xfId="54" applyFont="1" applyAlignment="1">
      <alignment vertical="center"/>
      <protection/>
    </xf>
    <xf numFmtId="164" fontId="25"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5" fillId="0" borderId="12" xfId="54" applyNumberFormat="1" applyFont="1" applyFill="1" applyBorder="1" applyAlignment="1">
      <alignment horizontal="center" vertical="center"/>
      <protection/>
    </xf>
    <xf numFmtId="0" fontId="27" fillId="0" borderId="10" xfId="54" applyNumberFormat="1" applyFont="1" applyBorder="1" applyAlignment="1">
      <alignment horizontal="center" vertical="center"/>
      <protection/>
    </xf>
    <xf numFmtId="0" fontId="27" fillId="0" borderId="11" xfId="54" applyNumberFormat="1" applyFont="1" applyBorder="1" applyAlignment="1">
      <alignment horizontal="center" vertical="center"/>
      <protection/>
    </xf>
    <xf numFmtId="164" fontId="25"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0" fontId="22" fillId="0" borderId="13" xfId="54" applyFont="1" applyBorder="1" applyAlignment="1">
      <alignment horizontal="center" vertical="center"/>
      <protection/>
    </xf>
    <xf numFmtId="164" fontId="25"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64" fontId="25"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28"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5"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29" fillId="0" borderId="0" xfId="0" applyNumberFormat="1" applyFont="1" applyAlignment="1">
      <alignment vertical="center"/>
    </xf>
    <xf numFmtId="0" fontId="29" fillId="0" borderId="0" xfId="0" applyFont="1" applyAlignment="1">
      <alignment horizontal="left" vertical="center"/>
    </xf>
    <xf numFmtId="165" fontId="29"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28" fillId="0" borderId="11" xfId="54" applyNumberFormat="1" applyFont="1" applyBorder="1" applyAlignment="1">
      <alignment horizontal="left" vertical="center" wrapText="1"/>
      <protection/>
    </xf>
    <xf numFmtId="4" fontId="25" fillId="0" borderId="0" xfId="54" applyNumberFormat="1" applyFont="1" applyBorder="1" applyAlignment="1">
      <alignment horizontal="left" vertical="center"/>
      <protection/>
    </xf>
    <xf numFmtId="4" fontId="25" fillId="0" borderId="11" xfId="54" applyNumberFormat="1" applyFont="1" applyFill="1" applyBorder="1" applyAlignment="1">
      <alignment horizontal="right" vertical="center"/>
      <protection/>
    </xf>
    <xf numFmtId="4" fontId="25"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21" fillId="0" borderId="11" xfId="54" applyNumberFormat="1" applyFont="1" applyFill="1" applyBorder="1" applyAlignment="1" quotePrefix="1">
      <alignment horizontal="right" vertical="center"/>
      <protection/>
    </xf>
    <xf numFmtId="4" fontId="21" fillId="0" borderId="11" xfId="0" applyNumberFormat="1" applyFont="1" applyFill="1" applyBorder="1" applyAlignment="1">
      <alignment horizontal="right" vertical="center"/>
    </xf>
    <xf numFmtId="4" fontId="25" fillId="0" borderId="11" xfId="54" applyNumberFormat="1" applyFont="1" applyBorder="1" applyAlignment="1">
      <alignment horizontal="right" vertical="center" wrapText="1"/>
      <protection/>
    </xf>
    <xf numFmtId="4" fontId="25" fillId="0" borderId="12" xfId="54" applyNumberFormat="1" applyFont="1" applyFill="1" applyBorder="1" applyAlignment="1">
      <alignment horizontal="right" vertical="center"/>
      <protection/>
    </xf>
    <xf numFmtId="49" fontId="21" fillId="0" borderId="0" xfId="54" applyNumberFormat="1" applyFont="1" applyAlignment="1">
      <alignment horizontal="left" vertical="center" wrapText="1"/>
      <protection/>
    </xf>
    <xf numFmtId="0" fontId="25" fillId="0" borderId="11" xfId="54" applyFont="1" applyBorder="1" applyAlignment="1">
      <alignment horizontal="left" vertical="center" wrapText="1"/>
      <protection/>
    </xf>
    <xf numFmtId="4" fontId="25" fillId="0" borderId="11" xfId="54" applyNumberFormat="1" applyFont="1" applyBorder="1" applyAlignment="1">
      <alignment horizontal="left" vertical="center" wrapText="1"/>
      <protection/>
    </xf>
    <xf numFmtId="4" fontId="21" fillId="0" borderId="11" xfId="0" applyNumberFormat="1" applyFont="1" applyBorder="1" applyAlignment="1">
      <alignment horizontal="left" vertical="center" wrapText="1"/>
    </xf>
    <xf numFmtId="4" fontId="21" fillId="0" borderId="11" xfId="54" applyNumberFormat="1" applyFont="1" applyBorder="1" applyAlignment="1">
      <alignment horizontal="left" vertical="center" wrapText="1"/>
      <protection/>
    </xf>
    <xf numFmtId="4" fontId="21" fillId="0" borderId="11" xfId="54" applyNumberFormat="1" applyFont="1" applyFill="1" applyBorder="1" applyAlignment="1" quotePrefix="1">
      <alignment horizontal="left" vertical="center" wrapText="1"/>
      <protection/>
    </xf>
    <xf numFmtId="4" fontId="21" fillId="0" borderId="11" xfId="54" applyNumberFormat="1" applyFont="1" applyFill="1" applyBorder="1" applyAlignment="1">
      <alignment horizontal="left" vertical="center" wrapText="1"/>
      <protection/>
    </xf>
    <xf numFmtId="4" fontId="21" fillId="0" borderId="11" xfId="0" applyNumberFormat="1" applyFont="1" applyFill="1" applyBorder="1" applyAlignment="1">
      <alignment horizontal="left" vertical="center" wrapText="1"/>
    </xf>
    <xf numFmtId="0" fontId="21" fillId="0" borderId="0" xfId="54" applyFont="1" applyAlignment="1">
      <alignment horizontal="left" vertical="center" wrapText="1"/>
      <protection/>
    </xf>
    <xf numFmtId="4" fontId="28" fillId="0" borderId="11" xfId="54" applyNumberFormat="1" applyFont="1" applyFill="1" applyBorder="1" applyAlignment="1">
      <alignment horizontal="center" vertical="center"/>
      <protection/>
    </xf>
    <xf numFmtId="0" fontId="27" fillId="0" borderId="11" xfId="54" applyNumberFormat="1" applyFont="1" applyBorder="1" applyAlignment="1">
      <alignment horizontal="center" vertical="center" wrapText="1"/>
      <protection/>
    </xf>
    <xf numFmtId="0" fontId="21" fillId="0" borderId="14" xfId="54" applyFont="1" applyBorder="1" applyAlignment="1">
      <alignment horizontal="center" vertical="center" wrapText="1"/>
      <protection/>
    </xf>
    <xf numFmtId="0" fontId="25" fillId="0" borderId="0" xfId="0" applyFont="1" applyAlignment="1">
      <alignment vertical="center" wrapText="1"/>
    </xf>
    <xf numFmtId="0" fontId="23" fillId="0" borderId="11" xfId="0" applyFont="1" applyBorder="1" applyAlignment="1">
      <alignment vertical="center" wrapText="1"/>
    </xf>
    <xf numFmtId="0" fontId="27" fillId="0" borderId="11" xfId="54" applyNumberFormat="1" applyFont="1" applyFill="1" applyBorder="1" applyAlignment="1">
      <alignment horizontal="center" vertical="center"/>
      <protection/>
    </xf>
    <xf numFmtId="4" fontId="21" fillId="0" borderId="11" xfId="54" applyNumberFormat="1" applyFont="1" applyFill="1" applyBorder="1" applyAlignment="1">
      <alignment horizontal="right" vertical="center" wrapText="1"/>
      <protection/>
    </xf>
    <xf numFmtId="4" fontId="25" fillId="0" borderId="11" xfId="54" applyNumberFormat="1" applyFont="1" applyFill="1" applyBorder="1" applyAlignment="1">
      <alignment horizontal="right" vertical="center" wrapText="1"/>
      <protection/>
    </xf>
    <xf numFmtId="4" fontId="25" fillId="0" borderId="0" xfId="54" applyNumberFormat="1" applyFont="1" applyFill="1" applyBorder="1" applyAlignment="1">
      <alignment horizontal="right" vertical="center"/>
      <protection/>
    </xf>
    <xf numFmtId="0" fontId="29" fillId="0" borderId="0" xfId="54" applyFont="1" applyAlignment="1">
      <alignment vertical="center"/>
      <protection/>
    </xf>
    <xf numFmtId="0" fontId="31" fillId="0" borderId="0" xfId="54" applyFont="1" applyAlignment="1">
      <alignment vertical="center"/>
      <protection/>
    </xf>
    <xf numFmtId="0" fontId="27" fillId="0" borderId="0" xfId="54" applyNumberFormat="1" applyFont="1" applyBorder="1" applyAlignment="1">
      <alignment horizontal="center" vertical="center"/>
      <protection/>
    </xf>
    <xf numFmtId="0" fontId="28" fillId="0" borderId="0" xfId="54" applyFont="1" applyBorder="1" applyAlignment="1">
      <alignment vertical="center"/>
      <protection/>
    </xf>
    <xf numFmtId="0" fontId="28" fillId="0" borderId="0" xfId="54" applyFont="1" applyAlignment="1">
      <alignment vertical="center"/>
      <protection/>
    </xf>
    <xf numFmtId="0" fontId="31" fillId="0" borderId="0" xfId="54" applyFont="1" applyFill="1" applyAlignment="1">
      <alignment vertical="center"/>
      <protection/>
    </xf>
    <xf numFmtId="4" fontId="25" fillId="0" borderId="15" xfId="54" applyNumberFormat="1" applyFont="1" applyBorder="1" applyAlignment="1">
      <alignment horizontal="left" vertical="center"/>
      <protection/>
    </xf>
    <xf numFmtId="4" fontId="25" fillId="0" borderId="12" xfId="54" applyNumberFormat="1" applyFont="1" applyBorder="1" applyAlignment="1">
      <alignment horizontal="left" vertical="center"/>
      <protection/>
    </xf>
    <xf numFmtId="4" fontId="25" fillId="0" borderId="10" xfId="54" applyNumberFormat="1" applyFont="1" applyBorder="1" applyAlignment="1">
      <alignment horizontal="left" vertical="center"/>
      <protection/>
    </xf>
    <xf numFmtId="4" fontId="25"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7"/>
  <sheetViews>
    <sheetView tabSelected="1" zoomScale="90" zoomScaleNormal="90" zoomScalePageLayoutView="0" workbookViewId="0" topLeftCell="A1">
      <pane xSplit="2" ySplit="7" topLeftCell="G8" activePane="bottomRight" state="frozen"/>
      <selection pane="topLeft" activeCell="A1" sqref="A1"/>
      <selection pane="topRight" activeCell="A1" sqref="A1"/>
      <selection pane="bottomLeft" activeCell="A1" sqref="A1"/>
      <selection pane="bottomRight" activeCell="A1" sqref="A1"/>
    </sheetView>
  </sheetViews>
  <sheetFormatPr defaultColWidth="8.875" defaultRowHeight="12.75" outlineLevelRow="1" outlineLevelCol="1"/>
  <cols>
    <col min="1" max="1" width="21.125" style="9" customWidth="1"/>
    <col min="2" max="2" width="67.25390625" style="50" customWidth="1"/>
    <col min="3" max="3" width="12.00390625" style="25" hidden="1" customWidth="1" outlineLevel="1"/>
    <col min="4" max="4" width="10.00390625" style="25" hidden="1" customWidth="1" outlineLevel="1"/>
    <col min="5" max="5" width="13.00390625" style="33" hidden="1" customWidth="1" outlineLevel="1" collapsed="1"/>
    <col min="6" max="6" width="10.875" style="25" hidden="1" customWidth="1" outlineLevel="1"/>
    <col min="7" max="7" width="13.00390625" style="33" customWidth="1" collapsed="1"/>
    <col min="8" max="8" width="12.125" style="33" customWidth="1"/>
    <col min="9" max="9" width="13.00390625" style="33" customWidth="1"/>
    <col min="10" max="16384" width="8.875" style="69" customWidth="1"/>
  </cols>
  <sheetData>
    <row r="1" spans="1:7" ht="15.75">
      <c r="A1" s="68"/>
      <c r="C1" s="34"/>
      <c r="E1" s="34"/>
      <c r="G1" s="34" t="s">
        <v>391</v>
      </c>
    </row>
    <row r="2" spans="3:7" ht="15.75">
      <c r="C2" s="35"/>
      <c r="E2" s="35"/>
      <c r="G2" s="35" t="s">
        <v>267</v>
      </c>
    </row>
    <row r="3" spans="3:7" ht="15.75">
      <c r="C3" s="36"/>
      <c r="E3" s="36"/>
      <c r="G3" s="36" t="s">
        <v>275</v>
      </c>
    </row>
    <row r="4" spans="1:9" ht="36.75" customHeight="1">
      <c r="A4" s="1"/>
      <c r="B4" s="2" t="s">
        <v>266</v>
      </c>
      <c r="C4" s="23"/>
      <c r="D4" s="23"/>
      <c r="E4" s="24"/>
      <c r="F4" s="23"/>
      <c r="G4" s="24"/>
      <c r="H4" s="23"/>
      <c r="I4" s="24"/>
    </row>
    <row r="5" spans="5:9" ht="15.75" customHeight="1" thickBot="1">
      <c r="E5" s="20"/>
      <c r="G5" s="20"/>
      <c r="I5" s="20" t="s">
        <v>0</v>
      </c>
    </row>
    <row r="6" spans="1:9" ht="37.5" customHeight="1">
      <c r="A6" s="18" t="s">
        <v>1</v>
      </c>
      <c r="B6" s="61" t="s">
        <v>2</v>
      </c>
      <c r="C6" s="37" t="s">
        <v>270</v>
      </c>
      <c r="D6" s="37" t="s">
        <v>283</v>
      </c>
      <c r="E6" s="37" t="s">
        <v>270</v>
      </c>
      <c r="F6" s="37" t="s">
        <v>256</v>
      </c>
      <c r="G6" s="37" t="s">
        <v>393</v>
      </c>
      <c r="H6" s="37" t="s">
        <v>256</v>
      </c>
      <c r="I6" s="37" t="s">
        <v>394</v>
      </c>
    </row>
    <row r="7" spans="1:9" s="70" customFormat="1" ht="12" customHeight="1">
      <c r="A7" s="14">
        <v>1</v>
      </c>
      <c r="B7" s="60">
        <v>2</v>
      </c>
      <c r="C7" s="15">
        <v>3</v>
      </c>
      <c r="D7" s="15">
        <v>4</v>
      </c>
      <c r="E7" s="15">
        <v>3</v>
      </c>
      <c r="F7" s="15">
        <v>4</v>
      </c>
      <c r="G7" s="15">
        <v>3</v>
      </c>
      <c r="H7" s="64">
        <v>4</v>
      </c>
      <c r="I7" s="15">
        <v>5</v>
      </c>
    </row>
    <row r="8" spans="1:9" ht="20.25" customHeight="1">
      <c r="A8" s="3"/>
      <c r="B8" s="51" t="s">
        <v>3</v>
      </c>
      <c r="C8" s="11">
        <f>C9+C14+C16+C20+C22+C27</f>
        <v>617727.8999999999</v>
      </c>
      <c r="D8" s="16"/>
      <c r="E8" s="40">
        <f>E9+E14+E16+E20+E22+E27</f>
        <v>617727.8999999999</v>
      </c>
      <c r="F8" s="41"/>
      <c r="G8" s="40">
        <f>G9+G14+G16+G20+G22+G27</f>
        <v>617727.8999999999</v>
      </c>
      <c r="H8" s="40">
        <f>H9+H14+H16+H20+H22+H27</f>
        <v>0</v>
      </c>
      <c r="I8" s="40">
        <f>G8+H8</f>
        <v>617727.8999999999</v>
      </c>
    </row>
    <row r="9" spans="1:9" s="71" customFormat="1" ht="21" customHeight="1">
      <c r="A9" s="4" t="s">
        <v>4</v>
      </c>
      <c r="B9" s="52" t="s">
        <v>5</v>
      </c>
      <c r="C9" s="11">
        <f>SUM(C10:C13)</f>
        <v>539491.6</v>
      </c>
      <c r="D9" s="16"/>
      <c r="E9" s="40">
        <f>SUM(E10:E13)</f>
        <v>539491.6</v>
      </c>
      <c r="F9" s="41"/>
      <c r="G9" s="40">
        <f>SUM(G10:G13)</f>
        <v>539491.6</v>
      </c>
      <c r="H9" s="40">
        <f>SUM(H10:H13)</f>
        <v>0</v>
      </c>
      <c r="I9" s="40">
        <f>SUM(I10:I13)</f>
        <v>539491.6</v>
      </c>
    </row>
    <row r="10" spans="1:9" ht="33" customHeight="1">
      <c r="A10" s="5" t="s">
        <v>6</v>
      </c>
      <c r="B10" s="53" t="s">
        <v>7</v>
      </c>
      <c r="C10" s="12">
        <v>1212.8</v>
      </c>
      <c r="D10" s="26"/>
      <c r="E10" s="42">
        <v>1212.8</v>
      </c>
      <c r="F10" s="43"/>
      <c r="G10" s="42">
        <v>1212.8</v>
      </c>
      <c r="H10" s="47"/>
      <c r="I10" s="42">
        <v>1212.8</v>
      </c>
    </row>
    <row r="11" spans="1:9" ht="75.75" customHeight="1">
      <c r="A11" s="5" t="s">
        <v>8</v>
      </c>
      <c r="B11" s="53" t="s">
        <v>216</v>
      </c>
      <c r="C11" s="12">
        <v>532914.7</v>
      </c>
      <c r="D11" s="26"/>
      <c r="E11" s="42">
        <v>532914.7</v>
      </c>
      <c r="F11" s="43"/>
      <c r="G11" s="42">
        <v>532914.7</v>
      </c>
      <c r="H11" s="47"/>
      <c r="I11" s="42">
        <v>532914.7</v>
      </c>
    </row>
    <row r="12" spans="1:9" ht="73.5" customHeight="1">
      <c r="A12" s="5" t="s">
        <v>9</v>
      </c>
      <c r="B12" s="53" t="s">
        <v>217</v>
      </c>
      <c r="C12" s="12">
        <v>4362.9</v>
      </c>
      <c r="D12" s="26"/>
      <c r="E12" s="42">
        <v>4362.9</v>
      </c>
      <c r="F12" s="43"/>
      <c r="G12" s="42">
        <v>4362.9</v>
      </c>
      <c r="H12" s="47"/>
      <c r="I12" s="42">
        <v>4362.9</v>
      </c>
    </row>
    <row r="13" spans="1:9" ht="66" customHeight="1">
      <c r="A13" s="5" t="s">
        <v>10</v>
      </c>
      <c r="B13" s="53" t="s">
        <v>11</v>
      </c>
      <c r="C13" s="12">
        <v>1001.2</v>
      </c>
      <c r="D13" s="26"/>
      <c r="E13" s="42">
        <v>1001.2</v>
      </c>
      <c r="F13" s="43"/>
      <c r="G13" s="42">
        <v>1001.2</v>
      </c>
      <c r="H13" s="47"/>
      <c r="I13" s="42">
        <v>1001.2</v>
      </c>
    </row>
    <row r="14" spans="1:9" ht="21" customHeight="1">
      <c r="A14" s="4" t="s">
        <v>12</v>
      </c>
      <c r="B14" s="52" t="s">
        <v>13</v>
      </c>
      <c r="C14" s="11">
        <f>C15</f>
        <v>41105</v>
      </c>
      <c r="D14" s="16"/>
      <c r="E14" s="40">
        <f>E15</f>
        <v>41105</v>
      </c>
      <c r="F14" s="41"/>
      <c r="G14" s="40">
        <f>G15</f>
        <v>41105</v>
      </c>
      <c r="H14" s="40"/>
      <c r="I14" s="40">
        <f>I15</f>
        <v>41105</v>
      </c>
    </row>
    <row r="15" spans="1:9" ht="20.25" customHeight="1">
      <c r="A15" s="5" t="s">
        <v>14</v>
      </c>
      <c r="B15" s="54" t="s">
        <v>15</v>
      </c>
      <c r="C15" s="12">
        <v>41105</v>
      </c>
      <c r="D15" s="27"/>
      <c r="E15" s="42">
        <v>41105</v>
      </c>
      <c r="F15" s="44"/>
      <c r="G15" s="42">
        <v>41105</v>
      </c>
      <c r="H15" s="42"/>
      <c r="I15" s="42">
        <v>41105</v>
      </c>
    </row>
    <row r="16" spans="1:9" s="72" customFormat="1" ht="22.5" customHeight="1">
      <c r="A16" s="4" t="s">
        <v>16</v>
      </c>
      <c r="B16" s="52" t="s">
        <v>17</v>
      </c>
      <c r="C16" s="11">
        <f>C17+C18+C19</f>
        <v>27164</v>
      </c>
      <c r="D16" s="16"/>
      <c r="E16" s="40">
        <f>E17+E18+E19</f>
        <v>27164</v>
      </c>
      <c r="F16" s="41"/>
      <c r="G16" s="40">
        <f>G17+G18+G19</f>
        <v>27164</v>
      </c>
      <c r="H16" s="40"/>
      <c r="I16" s="40">
        <f>I17+I18+I19</f>
        <v>27164</v>
      </c>
    </row>
    <row r="17" spans="1:9" ht="21" customHeight="1">
      <c r="A17" s="5" t="s">
        <v>18</v>
      </c>
      <c r="B17" s="54" t="s">
        <v>19</v>
      </c>
      <c r="C17" s="12">
        <v>7003</v>
      </c>
      <c r="D17" s="27"/>
      <c r="E17" s="42">
        <v>7003</v>
      </c>
      <c r="F17" s="44"/>
      <c r="G17" s="42">
        <v>7003</v>
      </c>
      <c r="H17" s="42"/>
      <c r="I17" s="42">
        <v>7003</v>
      </c>
    </row>
    <row r="18" spans="1:9" ht="64.5" customHeight="1">
      <c r="A18" s="5" t="s">
        <v>20</v>
      </c>
      <c r="B18" s="54" t="s">
        <v>389</v>
      </c>
      <c r="C18" s="12">
        <v>976</v>
      </c>
      <c r="D18" s="27"/>
      <c r="E18" s="42">
        <v>976</v>
      </c>
      <c r="F18" s="44"/>
      <c r="G18" s="42">
        <v>976</v>
      </c>
      <c r="H18" s="42"/>
      <c r="I18" s="42">
        <v>976</v>
      </c>
    </row>
    <row r="19" spans="1:9" ht="61.5" customHeight="1">
      <c r="A19" s="5" t="s">
        <v>21</v>
      </c>
      <c r="B19" s="54" t="s">
        <v>390</v>
      </c>
      <c r="C19" s="12">
        <v>19185</v>
      </c>
      <c r="D19" s="27"/>
      <c r="E19" s="42">
        <v>19185</v>
      </c>
      <c r="F19" s="44"/>
      <c r="G19" s="42">
        <v>19185</v>
      </c>
      <c r="H19" s="42"/>
      <c r="I19" s="42">
        <v>19185</v>
      </c>
    </row>
    <row r="20" spans="1:9" s="72" customFormat="1" ht="28.5" hidden="1" outlineLevel="1">
      <c r="A20" s="4" t="s">
        <v>22</v>
      </c>
      <c r="B20" s="52" t="s">
        <v>23</v>
      </c>
      <c r="C20" s="11"/>
      <c r="D20" s="16"/>
      <c r="E20" s="40"/>
      <c r="F20" s="41"/>
      <c r="G20" s="40"/>
      <c r="H20" s="40"/>
      <c r="I20" s="40"/>
    </row>
    <row r="21" spans="1:9" ht="15" hidden="1" outlineLevel="1">
      <c r="A21" s="5" t="s">
        <v>24</v>
      </c>
      <c r="B21" s="54" t="s">
        <v>25</v>
      </c>
      <c r="C21" s="12"/>
      <c r="D21" s="28"/>
      <c r="E21" s="42"/>
      <c r="F21" s="45"/>
      <c r="G21" s="42"/>
      <c r="H21" s="65"/>
      <c r="I21" s="42"/>
    </row>
    <row r="22" spans="1:9" s="72" customFormat="1" ht="19.5" customHeight="1" collapsed="1">
      <c r="A22" s="4" t="s">
        <v>26</v>
      </c>
      <c r="B22" s="52" t="s">
        <v>27</v>
      </c>
      <c r="C22" s="11">
        <f>SUM(C23:C26)</f>
        <v>10521.599999999999</v>
      </c>
      <c r="D22" s="16"/>
      <c r="E22" s="40">
        <f>SUM(E23:E26)</f>
        <v>10521.599999999999</v>
      </c>
      <c r="F22" s="41"/>
      <c r="G22" s="40">
        <f>SUM(G23:G26)</f>
        <v>10521.599999999999</v>
      </c>
      <c r="H22" s="40"/>
      <c r="I22" s="40">
        <f>SUM(I23:I26)</f>
        <v>10521.599999999999</v>
      </c>
    </row>
    <row r="23" spans="1:9" ht="60" customHeight="1">
      <c r="A23" s="5" t="s">
        <v>28</v>
      </c>
      <c r="B23" s="54" t="s">
        <v>29</v>
      </c>
      <c r="C23" s="12">
        <v>2967.3</v>
      </c>
      <c r="D23" s="27"/>
      <c r="E23" s="42">
        <v>2967.3</v>
      </c>
      <c r="F23" s="44"/>
      <c r="G23" s="42">
        <v>2967.3</v>
      </c>
      <c r="H23" s="42"/>
      <c r="I23" s="42">
        <v>2967.3</v>
      </c>
    </row>
    <row r="24" spans="1:9" ht="62.25" customHeight="1">
      <c r="A24" s="5" t="s">
        <v>30</v>
      </c>
      <c r="B24" s="54" t="s">
        <v>31</v>
      </c>
      <c r="C24" s="12">
        <v>7413.5</v>
      </c>
      <c r="D24" s="27"/>
      <c r="E24" s="42">
        <v>7413.5</v>
      </c>
      <c r="F24" s="44"/>
      <c r="G24" s="42">
        <v>7413.5</v>
      </c>
      <c r="H24" s="42"/>
      <c r="I24" s="42">
        <v>7413.5</v>
      </c>
    </row>
    <row r="25" spans="1:9" ht="78" customHeight="1">
      <c r="A25" s="5" t="s">
        <v>225</v>
      </c>
      <c r="B25" s="54" t="s">
        <v>218</v>
      </c>
      <c r="C25" s="12">
        <v>132</v>
      </c>
      <c r="D25" s="27"/>
      <c r="E25" s="42">
        <v>132</v>
      </c>
      <c r="F25" s="44"/>
      <c r="G25" s="42">
        <v>132</v>
      </c>
      <c r="H25" s="42"/>
      <c r="I25" s="42">
        <v>132</v>
      </c>
    </row>
    <row r="26" spans="1:9" ht="35.25" customHeight="1">
      <c r="A26" s="5" t="s">
        <v>224</v>
      </c>
      <c r="B26" s="54" t="s">
        <v>32</v>
      </c>
      <c r="C26" s="12">
        <v>8.8</v>
      </c>
      <c r="D26" s="27"/>
      <c r="E26" s="42">
        <v>8.8</v>
      </c>
      <c r="F26" s="44"/>
      <c r="G26" s="42">
        <v>8.8</v>
      </c>
      <c r="H26" s="42"/>
      <c r="I26" s="42">
        <v>8.8</v>
      </c>
    </row>
    <row r="27" spans="1:9" s="72" customFormat="1" ht="31.5" customHeight="1">
      <c r="A27" s="4" t="s">
        <v>33</v>
      </c>
      <c r="B27" s="52" t="s">
        <v>34</v>
      </c>
      <c r="C27" s="11">
        <f>SUM(C28:C31)</f>
        <v>-554.3</v>
      </c>
      <c r="D27" s="16"/>
      <c r="E27" s="40">
        <f>SUM(E28:E31)</f>
        <v>-554.3</v>
      </c>
      <c r="F27" s="41"/>
      <c r="G27" s="40">
        <f>SUM(G28:G31)</f>
        <v>-554.3</v>
      </c>
      <c r="H27" s="40"/>
      <c r="I27" s="40">
        <f>SUM(I28:I31)</f>
        <v>-554.3</v>
      </c>
    </row>
    <row r="28" spans="1:9" s="72" customFormat="1" ht="27" customHeight="1">
      <c r="A28" s="5" t="s">
        <v>387</v>
      </c>
      <c r="B28" s="54" t="s">
        <v>35</v>
      </c>
      <c r="C28" s="12">
        <v>-637.6</v>
      </c>
      <c r="D28" s="27"/>
      <c r="E28" s="42">
        <v>-637.6</v>
      </c>
      <c r="F28" s="44"/>
      <c r="G28" s="42">
        <v>-637.6</v>
      </c>
      <c r="H28" s="42"/>
      <c r="I28" s="42">
        <v>-637.6</v>
      </c>
    </row>
    <row r="29" spans="1:9" ht="39" customHeight="1" outlineLevel="1">
      <c r="A29" s="5" t="s">
        <v>388</v>
      </c>
      <c r="B29" s="54" t="s">
        <v>36</v>
      </c>
      <c r="C29" s="12">
        <v>40.7</v>
      </c>
      <c r="D29" s="27"/>
      <c r="E29" s="42">
        <v>40.7</v>
      </c>
      <c r="F29" s="44"/>
      <c r="G29" s="42">
        <v>40.7</v>
      </c>
      <c r="H29" s="42"/>
      <c r="I29" s="42">
        <v>40.7</v>
      </c>
    </row>
    <row r="30" spans="1:9" ht="33" customHeight="1" outlineLevel="1">
      <c r="A30" s="5" t="s">
        <v>37</v>
      </c>
      <c r="B30" s="54" t="s">
        <v>38</v>
      </c>
      <c r="C30" s="12">
        <v>10.7</v>
      </c>
      <c r="D30" s="27"/>
      <c r="E30" s="42">
        <v>10.7</v>
      </c>
      <c r="F30" s="44"/>
      <c r="G30" s="42">
        <v>10.7</v>
      </c>
      <c r="H30" s="42"/>
      <c r="I30" s="42">
        <v>10.7</v>
      </c>
    </row>
    <row r="31" spans="1:9" ht="21.75" customHeight="1" outlineLevel="1">
      <c r="A31" s="5" t="s">
        <v>39</v>
      </c>
      <c r="B31" s="54" t="s">
        <v>40</v>
      </c>
      <c r="C31" s="12">
        <v>31.9</v>
      </c>
      <c r="D31" s="27"/>
      <c r="E31" s="42">
        <v>31.9</v>
      </c>
      <c r="F31" s="44"/>
      <c r="G31" s="42">
        <v>31.9</v>
      </c>
      <c r="H31" s="42"/>
      <c r="I31" s="42">
        <v>31.9</v>
      </c>
    </row>
    <row r="32" spans="1:9" s="72" customFormat="1" ht="28.5" customHeight="1">
      <c r="A32" s="6"/>
      <c r="B32" s="51" t="s">
        <v>41</v>
      </c>
      <c r="C32" s="11">
        <f>C33+C44+C47+C50+C73+C78</f>
        <v>197105.1</v>
      </c>
      <c r="D32" s="16"/>
      <c r="E32" s="40">
        <f>E33+E44+E47+E50+E73+E78</f>
        <v>159011.9</v>
      </c>
      <c r="F32" s="41"/>
      <c r="G32" s="40">
        <f>G33+G44+G47+G50+G73+G78</f>
        <v>159011.9</v>
      </c>
      <c r="H32" s="40">
        <f>H33+H44+H47+H50+H73+H78</f>
        <v>0</v>
      </c>
      <c r="I32" s="40">
        <f>I33+I44+I47+I50+I73+I78</f>
        <v>159011.9</v>
      </c>
    </row>
    <row r="33" spans="1:9" s="72" customFormat="1" ht="31.5" customHeight="1">
      <c r="A33" s="4" t="s">
        <v>42</v>
      </c>
      <c r="B33" s="51" t="s">
        <v>43</v>
      </c>
      <c r="C33" s="11">
        <f>C34+C35+C38+C39</f>
        <v>152460.4</v>
      </c>
      <c r="D33" s="16"/>
      <c r="E33" s="40">
        <f>E34+E35+E38+E39</f>
        <v>105015.09999999999</v>
      </c>
      <c r="F33" s="41"/>
      <c r="G33" s="40">
        <f>G34+G35+G38+G39</f>
        <v>105015.09999999999</v>
      </c>
      <c r="H33" s="40">
        <f>H34+H35+H38+H39</f>
        <v>0</v>
      </c>
      <c r="I33" s="40">
        <f>I34+I35+I38+I39</f>
        <v>105015.09999999999</v>
      </c>
    </row>
    <row r="34" spans="1:9" ht="36" customHeight="1">
      <c r="A34" s="5" t="s">
        <v>44</v>
      </c>
      <c r="B34" s="53" t="s">
        <v>45</v>
      </c>
      <c r="C34" s="12">
        <v>1902</v>
      </c>
      <c r="D34" s="26"/>
      <c r="E34" s="42">
        <v>1902</v>
      </c>
      <c r="F34" s="43"/>
      <c r="G34" s="42">
        <v>1902</v>
      </c>
      <c r="H34" s="47"/>
      <c r="I34" s="42">
        <v>1902</v>
      </c>
    </row>
    <row r="35" spans="1:9" ht="24" customHeight="1">
      <c r="A35" s="3"/>
      <c r="B35" s="53" t="s">
        <v>46</v>
      </c>
      <c r="C35" s="12">
        <f>C36+C37</f>
        <v>29168.3</v>
      </c>
      <c r="D35" s="26"/>
      <c r="E35" s="42">
        <f>E36+E37</f>
        <v>29168.3</v>
      </c>
      <c r="F35" s="43"/>
      <c r="G35" s="42">
        <f>G36+G37</f>
        <v>29168.3</v>
      </c>
      <c r="H35" s="47"/>
      <c r="I35" s="42">
        <f>I36+I37</f>
        <v>29168.3</v>
      </c>
    </row>
    <row r="36" spans="1:9" ht="63.75" customHeight="1">
      <c r="A36" s="5" t="s">
        <v>47</v>
      </c>
      <c r="B36" s="53" t="s">
        <v>219</v>
      </c>
      <c r="C36" s="12">
        <v>19166</v>
      </c>
      <c r="D36" s="26"/>
      <c r="E36" s="42">
        <v>19166</v>
      </c>
      <c r="F36" s="43"/>
      <c r="G36" s="42">
        <v>19166</v>
      </c>
      <c r="H36" s="47"/>
      <c r="I36" s="42">
        <v>19166</v>
      </c>
    </row>
    <row r="37" spans="1:9" ht="60.75" customHeight="1">
      <c r="A37" s="5" t="s">
        <v>48</v>
      </c>
      <c r="B37" s="53" t="s">
        <v>49</v>
      </c>
      <c r="C37" s="12">
        <v>10002.3</v>
      </c>
      <c r="D37" s="26"/>
      <c r="E37" s="42">
        <v>10002.3</v>
      </c>
      <c r="F37" s="43"/>
      <c r="G37" s="42">
        <v>10002.3</v>
      </c>
      <c r="H37" s="47"/>
      <c r="I37" s="42">
        <v>10002.3</v>
      </c>
    </row>
    <row r="38" spans="1:9" ht="51" customHeight="1">
      <c r="A38" s="5" t="s">
        <v>50</v>
      </c>
      <c r="B38" s="53" t="s">
        <v>51</v>
      </c>
      <c r="C38" s="12">
        <v>1024.6</v>
      </c>
      <c r="D38" s="26"/>
      <c r="E38" s="42">
        <v>1024.6</v>
      </c>
      <c r="F38" s="43"/>
      <c r="G38" s="42">
        <v>1024.6</v>
      </c>
      <c r="H38" s="47"/>
      <c r="I38" s="42">
        <v>1024.6</v>
      </c>
    </row>
    <row r="39" spans="1:9" ht="64.5" customHeight="1">
      <c r="A39" s="5" t="s">
        <v>52</v>
      </c>
      <c r="B39" s="53" t="s">
        <v>53</v>
      </c>
      <c r="C39" s="12">
        <f>C40+C41+C42</f>
        <v>120365.5</v>
      </c>
      <c r="D39" s="26"/>
      <c r="E39" s="42">
        <v>72920.2</v>
      </c>
      <c r="F39" s="43"/>
      <c r="G39" s="42">
        <f>E39+F39</f>
        <v>72920.2</v>
      </c>
      <c r="H39" s="47">
        <f>SUM(H40:H43)</f>
        <v>0</v>
      </c>
      <c r="I39" s="42">
        <f>G39+H39</f>
        <v>72920.2</v>
      </c>
    </row>
    <row r="40" spans="1:9" ht="36" customHeight="1">
      <c r="A40" s="5" t="s">
        <v>54</v>
      </c>
      <c r="B40" s="53" t="s">
        <v>55</v>
      </c>
      <c r="C40" s="12">
        <v>63688</v>
      </c>
      <c r="D40" s="26"/>
      <c r="E40" s="42">
        <v>63688</v>
      </c>
      <c r="F40" s="43"/>
      <c r="G40" s="42">
        <v>63688</v>
      </c>
      <c r="H40" s="47">
        <v>-1515.9</v>
      </c>
      <c r="I40" s="42">
        <f>G40+H40</f>
        <v>62172.1</v>
      </c>
    </row>
    <row r="41" spans="1:9" ht="39" customHeight="1">
      <c r="A41" s="5" t="s">
        <v>56</v>
      </c>
      <c r="B41" s="53" t="s">
        <v>57</v>
      </c>
      <c r="C41" s="12">
        <v>8232.2</v>
      </c>
      <c r="D41" s="26"/>
      <c r="E41" s="42">
        <v>8232.2</v>
      </c>
      <c r="F41" s="43"/>
      <c r="G41" s="42">
        <v>8232.2</v>
      </c>
      <c r="H41" s="47"/>
      <c r="I41" s="42">
        <v>8232.2</v>
      </c>
    </row>
    <row r="42" spans="1:9" ht="45" customHeight="1">
      <c r="A42" s="5" t="s">
        <v>58</v>
      </c>
      <c r="B42" s="53" t="s">
        <v>59</v>
      </c>
      <c r="C42" s="12">
        <v>48445.3</v>
      </c>
      <c r="D42" s="26"/>
      <c r="E42" s="42">
        <v>1000</v>
      </c>
      <c r="F42" s="43"/>
      <c r="G42" s="42">
        <f>E42+F42</f>
        <v>1000</v>
      </c>
      <c r="H42" s="47">
        <v>593.9</v>
      </c>
      <c r="I42" s="42">
        <f>G42+H42</f>
        <v>1593.9</v>
      </c>
    </row>
    <row r="43" spans="1:9" ht="40.5" customHeight="1">
      <c r="A43" s="5" t="s">
        <v>364</v>
      </c>
      <c r="B43" s="53" t="s">
        <v>365</v>
      </c>
      <c r="C43" s="12"/>
      <c r="D43" s="26"/>
      <c r="E43" s="42"/>
      <c r="F43" s="43"/>
      <c r="G43" s="42">
        <v>0</v>
      </c>
      <c r="H43" s="47">
        <v>922</v>
      </c>
      <c r="I43" s="42">
        <f>G43+H43</f>
        <v>922</v>
      </c>
    </row>
    <row r="44" spans="1:9" s="72" customFormat="1" ht="19.5" customHeight="1">
      <c r="A44" s="4" t="s">
        <v>60</v>
      </c>
      <c r="B44" s="52" t="s">
        <v>61</v>
      </c>
      <c r="C44" s="11">
        <f>C45</f>
        <v>3400.7</v>
      </c>
      <c r="D44" s="16"/>
      <c r="E44" s="40">
        <f>E45</f>
        <v>3400.7</v>
      </c>
      <c r="F44" s="41"/>
      <c r="G44" s="40">
        <f>G45</f>
        <v>3400.7</v>
      </c>
      <c r="H44" s="40">
        <f>H45</f>
        <v>1615.25</v>
      </c>
      <c r="I44" s="40">
        <f>G44+H44</f>
        <v>5015.95</v>
      </c>
    </row>
    <row r="45" spans="1:9" ht="21" customHeight="1">
      <c r="A45" s="5" t="s">
        <v>62</v>
      </c>
      <c r="B45" s="54" t="s">
        <v>63</v>
      </c>
      <c r="C45" s="12">
        <v>3400.7</v>
      </c>
      <c r="D45" s="27"/>
      <c r="E45" s="42">
        <v>3400.7</v>
      </c>
      <c r="F45" s="44"/>
      <c r="G45" s="42">
        <v>3400.7</v>
      </c>
      <c r="H45" s="42">
        <v>1615.25</v>
      </c>
      <c r="I45" s="42">
        <f>G45+H45</f>
        <v>5015.95</v>
      </c>
    </row>
    <row r="46" spans="1:9" s="72" customFormat="1" ht="16.5" customHeight="1" hidden="1">
      <c r="A46" s="4" t="s">
        <v>64</v>
      </c>
      <c r="B46" s="52" t="s">
        <v>65</v>
      </c>
      <c r="C46" s="11"/>
      <c r="D46" s="16"/>
      <c r="E46" s="40"/>
      <c r="F46" s="41"/>
      <c r="G46" s="40"/>
      <c r="H46" s="40"/>
      <c r="I46" s="40"/>
    </row>
    <row r="47" spans="1:9" s="72" customFormat="1" ht="20.25" customHeight="1">
      <c r="A47" s="4" t="s">
        <v>66</v>
      </c>
      <c r="B47" s="52" t="s">
        <v>67</v>
      </c>
      <c r="C47" s="11">
        <f>C48+C49</f>
        <v>29572</v>
      </c>
      <c r="D47" s="16"/>
      <c r="E47" s="40">
        <f>E48+E49</f>
        <v>38924.1</v>
      </c>
      <c r="F47" s="41"/>
      <c r="G47" s="40">
        <f>E47+F47</f>
        <v>38924.1</v>
      </c>
      <c r="H47" s="40">
        <f>H49+H48</f>
        <v>0</v>
      </c>
      <c r="I47" s="40">
        <f>G47+H47</f>
        <v>38924.1</v>
      </c>
    </row>
    <row r="48" spans="1:9" ht="75.75" customHeight="1">
      <c r="A48" s="5" t="s">
        <v>68</v>
      </c>
      <c r="B48" s="53" t="s">
        <v>220</v>
      </c>
      <c r="C48" s="12">
        <v>28936</v>
      </c>
      <c r="D48" s="26"/>
      <c r="E48" s="42">
        <v>38288.1</v>
      </c>
      <c r="F48" s="43"/>
      <c r="G48" s="42">
        <f>E48+F48</f>
        <v>38288.1</v>
      </c>
      <c r="H48" s="47"/>
      <c r="I48" s="42">
        <f>G48+H48</f>
        <v>38288.1</v>
      </c>
    </row>
    <row r="49" spans="1:9" ht="45" customHeight="1">
      <c r="A49" s="5" t="s">
        <v>69</v>
      </c>
      <c r="B49" s="54" t="s">
        <v>70</v>
      </c>
      <c r="C49" s="12">
        <v>636</v>
      </c>
      <c r="D49" s="27"/>
      <c r="E49" s="42">
        <v>636</v>
      </c>
      <c r="F49" s="44"/>
      <c r="G49" s="42">
        <v>636</v>
      </c>
      <c r="H49" s="42"/>
      <c r="I49" s="42">
        <f>G49+H49</f>
        <v>636</v>
      </c>
    </row>
    <row r="50" spans="1:9" s="72" customFormat="1" ht="21" customHeight="1">
      <c r="A50" s="4" t="s">
        <v>71</v>
      </c>
      <c r="B50" s="52" t="s">
        <v>72</v>
      </c>
      <c r="C50" s="11">
        <f>SUM(C51:C62)</f>
        <v>11190</v>
      </c>
      <c r="D50" s="16"/>
      <c r="E50" s="40">
        <f>SUM(E51:E62)</f>
        <v>11190</v>
      </c>
      <c r="F50" s="41"/>
      <c r="G50" s="40">
        <f>SUM(G51:G62)</f>
        <v>11190</v>
      </c>
      <c r="H50" s="40">
        <f>SUM(H51:H62)</f>
        <v>56.37</v>
      </c>
      <c r="I50" s="40">
        <f>SUM(I51:I62)</f>
        <v>11246.37</v>
      </c>
    </row>
    <row r="51" spans="1:9" ht="63.75" customHeight="1">
      <c r="A51" s="5" t="s">
        <v>73</v>
      </c>
      <c r="B51" s="54" t="s">
        <v>74</v>
      </c>
      <c r="C51" s="12">
        <v>177.5</v>
      </c>
      <c r="D51" s="27"/>
      <c r="E51" s="42">
        <v>177.5</v>
      </c>
      <c r="F51" s="44"/>
      <c r="G51" s="42">
        <v>177.5</v>
      </c>
      <c r="H51" s="42"/>
      <c r="I51" s="42">
        <f>G51+H51</f>
        <v>177.5</v>
      </c>
    </row>
    <row r="52" spans="1:9" ht="47.25" customHeight="1">
      <c r="A52" s="5" t="s">
        <v>75</v>
      </c>
      <c r="B52" s="54" t="s">
        <v>76</v>
      </c>
      <c r="C52" s="12">
        <v>18.9</v>
      </c>
      <c r="D52" s="27"/>
      <c r="E52" s="42">
        <v>18.9</v>
      </c>
      <c r="F52" s="44"/>
      <c r="G52" s="42">
        <v>18.9</v>
      </c>
      <c r="H52" s="42"/>
      <c r="I52" s="42">
        <f aca="true" t="shared" si="0" ref="I52:I71">G52+H52</f>
        <v>18.9</v>
      </c>
    </row>
    <row r="53" spans="1:9" ht="45.75" customHeight="1">
      <c r="A53" s="5" t="s">
        <v>77</v>
      </c>
      <c r="B53" s="54" t="s">
        <v>78</v>
      </c>
      <c r="C53" s="12">
        <v>236.7</v>
      </c>
      <c r="D53" s="27"/>
      <c r="E53" s="42">
        <v>236.7</v>
      </c>
      <c r="F53" s="44"/>
      <c r="G53" s="42">
        <v>236.7</v>
      </c>
      <c r="H53" s="42"/>
      <c r="I53" s="42">
        <f t="shared" si="0"/>
        <v>236.7</v>
      </c>
    </row>
    <row r="54" spans="1:9" ht="51" customHeight="1">
      <c r="A54" s="5" t="s">
        <v>79</v>
      </c>
      <c r="B54" s="54" t="s">
        <v>80</v>
      </c>
      <c r="C54" s="12">
        <v>243.5</v>
      </c>
      <c r="D54" s="27"/>
      <c r="E54" s="42">
        <v>243.5</v>
      </c>
      <c r="F54" s="44"/>
      <c r="G54" s="42">
        <v>243.5</v>
      </c>
      <c r="H54" s="42"/>
      <c r="I54" s="42">
        <f t="shared" si="0"/>
        <v>243.5</v>
      </c>
    </row>
    <row r="55" spans="1:9" ht="32.25" customHeight="1" hidden="1" outlineLevel="1">
      <c r="A55" s="5" t="s">
        <v>81</v>
      </c>
      <c r="B55" s="54" t="s">
        <v>82</v>
      </c>
      <c r="C55" s="12"/>
      <c r="D55" s="27"/>
      <c r="E55" s="42"/>
      <c r="F55" s="44"/>
      <c r="G55" s="42"/>
      <c r="H55" s="42"/>
      <c r="I55" s="42">
        <f t="shared" si="0"/>
        <v>0</v>
      </c>
    </row>
    <row r="56" spans="1:9" ht="33.75" customHeight="1" collapsed="1">
      <c r="A56" s="5" t="s">
        <v>83</v>
      </c>
      <c r="B56" s="54" t="s">
        <v>84</v>
      </c>
      <c r="C56" s="12">
        <v>81.2</v>
      </c>
      <c r="D56" s="27"/>
      <c r="E56" s="42">
        <v>81.2</v>
      </c>
      <c r="F56" s="44"/>
      <c r="G56" s="42">
        <v>81.2</v>
      </c>
      <c r="H56" s="42"/>
      <c r="I56" s="42">
        <f t="shared" si="0"/>
        <v>81.2</v>
      </c>
    </row>
    <row r="57" spans="1:9" ht="33.75" customHeight="1">
      <c r="A57" s="5" t="s">
        <v>366</v>
      </c>
      <c r="B57" s="54" t="s">
        <v>367</v>
      </c>
      <c r="C57" s="12"/>
      <c r="D57" s="27"/>
      <c r="E57" s="42"/>
      <c r="F57" s="44"/>
      <c r="G57" s="42"/>
      <c r="H57" s="42">
        <v>56.37</v>
      </c>
      <c r="I57" s="42">
        <f t="shared" si="0"/>
        <v>56.37</v>
      </c>
    </row>
    <row r="58" spans="1:9" ht="22.5" customHeight="1">
      <c r="A58" s="5" t="s">
        <v>85</v>
      </c>
      <c r="B58" s="54" t="s">
        <v>86</v>
      </c>
      <c r="C58" s="12">
        <v>5.5</v>
      </c>
      <c r="D58" s="27"/>
      <c r="E58" s="42">
        <v>5.5</v>
      </c>
      <c r="F58" s="44"/>
      <c r="G58" s="42">
        <v>5.5</v>
      </c>
      <c r="H58" s="42"/>
      <c r="I58" s="42">
        <f t="shared" si="0"/>
        <v>5.5</v>
      </c>
    </row>
    <row r="59" spans="1:9" ht="30" hidden="1" outlineLevel="1">
      <c r="A59" s="5" t="s">
        <v>87</v>
      </c>
      <c r="B59" s="54" t="s">
        <v>88</v>
      </c>
      <c r="C59" s="12"/>
      <c r="D59" s="27"/>
      <c r="E59" s="42"/>
      <c r="F59" s="44"/>
      <c r="G59" s="42"/>
      <c r="H59" s="42"/>
      <c r="I59" s="42">
        <f t="shared" si="0"/>
        <v>0</v>
      </c>
    </row>
    <row r="60" spans="1:9" ht="46.5" customHeight="1" collapsed="1">
      <c r="A60" s="5" t="s">
        <v>351</v>
      </c>
      <c r="B60" s="54" t="s">
        <v>89</v>
      </c>
      <c r="C60" s="12">
        <v>260.2</v>
      </c>
      <c r="D60" s="27"/>
      <c r="E60" s="42">
        <v>260.2</v>
      </c>
      <c r="F60" s="44"/>
      <c r="G60" s="42">
        <v>260.2</v>
      </c>
      <c r="H60" s="42"/>
      <c r="I60" s="42">
        <f t="shared" si="0"/>
        <v>260.2</v>
      </c>
    </row>
    <row r="61" spans="1:9" ht="31.5" customHeight="1">
      <c r="A61" s="5" t="s">
        <v>90</v>
      </c>
      <c r="B61" s="54" t="s">
        <v>91</v>
      </c>
      <c r="C61" s="12">
        <v>8776</v>
      </c>
      <c r="D61" s="27"/>
      <c r="E61" s="42">
        <v>8776</v>
      </c>
      <c r="F61" s="44"/>
      <c r="G61" s="42">
        <v>8776</v>
      </c>
      <c r="H61" s="42"/>
      <c r="I61" s="42">
        <f t="shared" si="0"/>
        <v>8776</v>
      </c>
    </row>
    <row r="62" spans="1:9" ht="32.25" customHeight="1">
      <c r="A62" s="5" t="s">
        <v>92</v>
      </c>
      <c r="B62" s="54" t="s">
        <v>93</v>
      </c>
      <c r="C62" s="12">
        <f>SUM(C63:C72)</f>
        <v>1390.5</v>
      </c>
      <c r="D62" s="27"/>
      <c r="E62" s="42">
        <f>SUM(E63:E72)</f>
        <v>1390.5</v>
      </c>
      <c r="F62" s="44"/>
      <c r="G62" s="42">
        <f>SUM(G63:G72)</f>
        <v>1390.5</v>
      </c>
      <c r="H62" s="42"/>
      <c r="I62" s="42">
        <f t="shared" si="0"/>
        <v>1390.5</v>
      </c>
    </row>
    <row r="63" spans="1:9" ht="44.25" customHeight="1">
      <c r="A63" s="5" t="s">
        <v>94</v>
      </c>
      <c r="B63" s="54" t="s">
        <v>95</v>
      </c>
      <c r="C63" s="12">
        <v>822.8</v>
      </c>
      <c r="D63" s="27"/>
      <c r="E63" s="42">
        <v>822.8</v>
      </c>
      <c r="F63" s="44"/>
      <c r="G63" s="42">
        <v>822.8</v>
      </c>
      <c r="H63" s="42"/>
      <c r="I63" s="42">
        <f t="shared" si="0"/>
        <v>822.8</v>
      </c>
    </row>
    <row r="64" spans="1:9" ht="47.25" customHeight="1">
      <c r="A64" s="5" t="s">
        <v>96</v>
      </c>
      <c r="B64" s="54" t="s">
        <v>97</v>
      </c>
      <c r="C64" s="12">
        <v>109.7</v>
      </c>
      <c r="D64" s="27"/>
      <c r="E64" s="42">
        <v>109.7</v>
      </c>
      <c r="F64" s="44"/>
      <c r="G64" s="42">
        <v>109.7</v>
      </c>
      <c r="H64" s="42"/>
      <c r="I64" s="42">
        <f t="shared" si="0"/>
        <v>109.7</v>
      </c>
    </row>
    <row r="65" spans="1:9" ht="45" hidden="1" outlineLevel="1">
      <c r="A65" s="5" t="s">
        <v>98</v>
      </c>
      <c r="B65" s="54" t="s">
        <v>99</v>
      </c>
      <c r="C65" s="12"/>
      <c r="D65" s="27"/>
      <c r="E65" s="42"/>
      <c r="F65" s="44"/>
      <c r="G65" s="42"/>
      <c r="H65" s="42"/>
      <c r="I65" s="42">
        <f t="shared" si="0"/>
        <v>0</v>
      </c>
    </row>
    <row r="66" spans="1:9" ht="45" hidden="1" outlineLevel="1">
      <c r="A66" s="5" t="s">
        <v>100</v>
      </c>
      <c r="B66" s="54" t="s">
        <v>101</v>
      </c>
      <c r="C66" s="12"/>
      <c r="D66" s="27"/>
      <c r="E66" s="42"/>
      <c r="F66" s="44"/>
      <c r="G66" s="42"/>
      <c r="H66" s="42"/>
      <c r="I66" s="42">
        <f t="shared" si="0"/>
        <v>0</v>
      </c>
    </row>
    <row r="67" spans="1:9" ht="45.75" customHeight="1" collapsed="1">
      <c r="A67" s="5" t="s">
        <v>102</v>
      </c>
      <c r="B67" s="54" t="s">
        <v>103</v>
      </c>
      <c r="C67" s="12">
        <v>90</v>
      </c>
      <c r="D67" s="27"/>
      <c r="E67" s="42">
        <v>90</v>
      </c>
      <c r="F67" s="44"/>
      <c r="G67" s="42">
        <v>90</v>
      </c>
      <c r="H67" s="42"/>
      <c r="I67" s="42">
        <f t="shared" si="0"/>
        <v>90</v>
      </c>
    </row>
    <row r="68" spans="1:9" ht="35.25" customHeight="1">
      <c r="A68" s="5" t="s">
        <v>104</v>
      </c>
      <c r="B68" s="54" t="s">
        <v>105</v>
      </c>
      <c r="C68" s="12">
        <v>33</v>
      </c>
      <c r="D68" s="27"/>
      <c r="E68" s="42">
        <v>33</v>
      </c>
      <c r="F68" s="44"/>
      <c r="G68" s="42">
        <v>33</v>
      </c>
      <c r="H68" s="42"/>
      <c r="I68" s="42">
        <f t="shared" si="0"/>
        <v>33</v>
      </c>
    </row>
    <row r="69" spans="1:9" ht="59.25" customHeight="1">
      <c r="A69" s="5" t="s">
        <v>106</v>
      </c>
      <c r="B69" s="54" t="s">
        <v>336</v>
      </c>
      <c r="C69" s="12">
        <v>107.5</v>
      </c>
      <c r="D69" s="27"/>
      <c r="E69" s="42">
        <v>107.5</v>
      </c>
      <c r="F69" s="44"/>
      <c r="G69" s="42">
        <v>107.5</v>
      </c>
      <c r="H69" s="42"/>
      <c r="I69" s="42">
        <f t="shared" si="0"/>
        <v>107.5</v>
      </c>
    </row>
    <row r="70" spans="1:9" ht="53.25" customHeight="1">
      <c r="A70" s="5" t="s">
        <v>107</v>
      </c>
      <c r="B70" s="54" t="s">
        <v>337</v>
      </c>
      <c r="C70" s="12">
        <v>36.2</v>
      </c>
      <c r="D70" s="27"/>
      <c r="E70" s="42">
        <v>36.2</v>
      </c>
      <c r="F70" s="44"/>
      <c r="G70" s="42">
        <v>36.2</v>
      </c>
      <c r="H70" s="42"/>
      <c r="I70" s="42">
        <f t="shared" si="0"/>
        <v>36.2</v>
      </c>
    </row>
    <row r="71" spans="1:9" ht="50.25" customHeight="1">
      <c r="A71" s="5" t="s">
        <v>108</v>
      </c>
      <c r="B71" s="54" t="s">
        <v>109</v>
      </c>
      <c r="C71" s="12">
        <v>191.3</v>
      </c>
      <c r="D71" s="27"/>
      <c r="E71" s="42">
        <v>191.3</v>
      </c>
      <c r="F71" s="44"/>
      <c r="G71" s="42">
        <v>191.3</v>
      </c>
      <c r="H71" s="42"/>
      <c r="I71" s="42">
        <f t="shared" si="0"/>
        <v>191.3</v>
      </c>
    </row>
    <row r="72" spans="1:9" ht="44.25" customHeight="1" hidden="1" outlineLevel="1">
      <c r="A72" s="5" t="s">
        <v>110</v>
      </c>
      <c r="B72" s="54" t="s">
        <v>221</v>
      </c>
      <c r="C72" s="12"/>
      <c r="D72" s="27"/>
      <c r="E72" s="42"/>
      <c r="F72" s="44"/>
      <c r="G72" s="42"/>
      <c r="H72" s="42"/>
      <c r="I72" s="42"/>
    </row>
    <row r="73" spans="1:9" s="72" customFormat="1" ht="21.75" customHeight="1" collapsed="1">
      <c r="A73" s="4" t="s">
        <v>111</v>
      </c>
      <c r="B73" s="52" t="s">
        <v>112</v>
      </c>
      <c r="C73" s="11">
        <v>482</v>
      </c>
      <c r="D73" s="16"/>
      <c r="E73" s="40">
        <v>482</v>
      </c>
      <c r="F73" s="41"/>
      <c r="G73" s="40">
        <f>G74+G75</f>
        <v>482</v>
      </c>
      <c r="H73" s="40">
        <f>H74+H75</f>
        <v>1000</v>
      </c>
      <c r="I73" s="40">
        <f>G73+H73</f>
        <v>1482</v>
      </c>
    </row>
    <row r="74" spans="1:9" s="72" customFormat="1" ht="21.75" customHeight="1">
      <c r="A74" s="5" t="s">
        <v>359</v>
      </c>
      <c r="B74" s="54" t="s">
        <v>361</v>
      </c>
      <c r="C74" s="12"/>
      <c r="D74" s="27"/>
      <c r="E74" s="42"/>
      <c r="F74" s="44"/>
      <c r="G74" s="42"/>
      <c r="H74" s="42">
        <v>1000</v>
      </c>
      <c r="I74" s="42">
        <f>G74+H74</f>
        <v>1000</v>
      </c>
    </row>
    <row r="75" spans="1:9" s="72" customFormat="1" ht="21.75" customHeight="1">
      <c r="A75" s="5" t="s">
        <v>360</v>
      </c>
      <c r="B75" s="54" t="s">
        <v>361</v>
      </c>
      <c r="C75" s="12"/>
      <c r="D75" s="27"/>
      <c r="E75" s="42"/>
      <c r="F75" s="44"/>
      <c r="G75" s="42">
        <v>482</v>
      </c>
      <c r="H75" s="42"/>
      <c r="I75" s="42">
        <f>G75+H75</f>
        <v>482</v>
      </c>
    </row>
    <row r="76" spans="1:9" s="72" customFormat="1" ht="36" customHeight="1" hidden="1" outlineLevel="1">
      <c r="A76" s="4" t="s">
        <v>362</v>
      </c>
      <c r="B76" s="52" t="s">
        <v>363</v>
      </c>
      <c r="C76" s="12"/>
      <c r="D76" s="27"/>
      <c r="E76" s="42"/>
      <c r="F76" s="44"/>
      <c r="G76" s="42"/>
      <c r="H76" s="42"/>
      <c r="I76" s="42"/>
    </row>
    <row r="77" spans="1:9" s="72" customFormat="1" ht="21.75" customHeight="1" hidden="1" outlineLevel="1">
      <c r="A77" s="5"/>
      <c r="B77" s="54"/>
      <c r="C77" s="12"/>
      <c r="D77" s="27"/>
      <c r="E77" s="42"/>
      <c r="F77" s="44"/>
      <c r="G77" s="42"/>
      <c r="H77" s="42"/>
      <c r="I77" s="42"/>
    </row>
    <row r="78" spans="1:9" s="72" customFormat="1" ht="19.5" customHeight="1" collapsed="1">
      <c r="A78" s="4" t="s">
        <v>356</v>
      </c>
      <c r="B78" s="52" t="s">
        <v>357</v>
      </c>
      <c r="C78" s="11"/>
      <c r="D78" s="16"/>
      <c r="E78" s="40"/>
      <c r="F78" s="41"/>
      <c r="G78" s="40">
        <f>G79</f>
        <v>0</v>
      </c>
      <c r="H78" s="40">
        <f>H79</f>
        <v>-2671.62</v>
      </c>
      <c r="I78" s="40">
        <f>G78+H78</f>
        <v>-2671.62</v>
      </c>
    </row>
    <row r="79" spans="1:9" s="72" customFormat="1" ht="20.25" customHeight="1">
      <c r="A79" s="5" t="s">
        <v>113</v>
      </c>
      <c r="B79" s="54" t="s">
        <v>358</v>
      </c>
      <c r="C79" s="12"/>
      <c r="D79" s="27"/>
      <c r="E79" s="42"/>
      <c r="F79" s="44"/>
      <c r="G79" s="42"/>
      <c r="H79" s="42">
        <v>-2671.62</v>
      </c>
      <c r="I79" s="42">
        <f>G79+H79</f>
        <v>-2671.62</v>
      </c>
    </row>
    <row r="80" spans="1:9" s="72" customFormat="1" ht="23.25" customHeight="1">
      <c r="A80" s="4" t="s">
        <v>114</v>
      </c>
      <c r="B80" s="52" t="s">
        <v>115</v>
      </c>
      <c r="C80" s="29">
        <f aca="true" t="shared" si="1" ref="C80:I80">C81+C85+C105+C139</f>
        <v>2123269.9</v>
      </c>
      <c r="D80" s="29">
        <f t="shared" si="1"/>
        <v>206984.30000000005</v>
      </c>
      <c r="E80" s="40">
        <f t="shared" si="1"/>
        <v>2575253.52</v>
      </c>
      <c r="F80" s="59">
        <f t="shared" si="1"/>
        <v>-95097.4</v>
      </c>
      <c r="G80" s="40">
        <f t="shared" si="1"/>
        <v>2575253.52</v>
      </c>
      <c r="H80" s="40">
        <f t="shared" si="1"/>
        <v>-188792.3</v>
      </c>
      <c r="I80" s="40">
        <f t="shared" si="1"/>
        <v>2386461.2199999997</v>
      </c>
    </row>
    <row r="81" spans="1:9" s="72" customFormat="1" ht="31.5" customHeight="1">
      <c r="A81" s="4" t="s">
        <v>116</v>
      </c>
      <c r="B81" s="52" t="s">
        <v>117</v>
      </c>
      <c r="C81" s="29">
        <f>C82+C83+C84</f>
        <v>1114148.6</v>
      </c>
      <c r="D81" s="29">
        <f>D82+D83+D84</f>
        <v>400.4</v>
      </c>
      <c r="E81" s="40">
        <f>E82+E83+E84</f>
        <v>1114549</v>
      </c>
      <c r="F81" s="59">
        <f>F82+F83+F84</f>
        <v>0</v>
      </c>
      <c r="G81" s="40">
        <f>G82+G83+G84</f>
        <v>1114549</v>
      </c>
      <c r="H81" s="40">
        <f>H82+H84</f>
        <v>0</v>
      </c>
      <c r="I81" s="40">
        <f>I82+I83+I84</f>
        <v>1114549</v>
      </c>
    </row>
    <row r="82" spans="1:9" ht="36" customHeight="1">
      <c r="A82" s="5" t="s">
        <v>118</v>
      </c>
      <c r="B82" s="54" t="s">
        <v>119</v>
      </c>
      <c r="C82" s="27">
        <v>186922.6</v>
      </c>
      <c r="D82" s="27">
        <v>-665.6</v>
      </c>
      <c r="E82" s="42">
        <f>C82+D82</f>
        <v>186257</v>
      </c>
      <c r="F82" s="44"/>
      <c r="G82" s="42">
        <f>E82+F82</f>
        <v>186257</v>
      </c>
      <c r="H82" s="42"/>
      <c r="I82" s="42">
        <f>G82+H82</f>
        <v>186257</v>
      </c>
    </row>
    <row r="83" spans="1:9" ht="30" hidden="1" outlineLevel="1">
      <c r="A83" s="5" t="s">
        <v>120</v>
      </c>
      <c r="B83" s="54" t="s">
        <v>121</v>
      </c>
      <c r="C83" s="27"/>
      <c r="D83" s="27"/>
      <c r="E83" s="42"/>
      <c r="F83" s="44"/>
      <c r="G83" s="42"/>
      <c r="H83" s="42"/>
      <c r="I83" s="42"/>
    </row>
    <row r="84" spans="1:9" ht="31.5" customHeight="1" collapsed="1">
      <c r="A84" s="5" t="s">
        <v>122</v>
      </c>
      <c r="B84" s="54" t="s">
        <v>123</v>
      </c>
      <c r="C84" s="27">
        <v>927226</v>
      </c>
      <c r="D84" s="27">
        <v>1066</v>
      </c>
      <c r="E84" s="42">
        <f>C84+D84</f>
        <v>928292</v>
      </c>
      <c r="F84" s="44"/>
      <c r="G84" s="42">
        <f>E84+F84</f>
        <v>928292</v>
      </c>
      <c r="H84" s="42"/>
      <c r="I84" s="42">
        <f>G84+H84</f>
        <v>928292</v>
      </c>
    </row>
    <row r="85" spans="1:9" s="72" customFormat="1" ht="36" customHeight="1">
      <c r="A85" s="4" t="s">
        <v>124</v>
      </c>
      <c r="B85" s="52" t="s">
        <v>125</v>
      </c>
      <c r="C85" s="29">
        <f>C87+C95+C88+C89</f>
        <v>611267</v>
      </c>
      <c r="D85" s="29">
        <f>D87+D95+D88+D89</f>
        <v>-482674.6</v>
      </c>
      <c r="E85" s="40">
        <f>E87+E95+E88+E89+E91+E90</f>
        <v>358664.5</v>
      </c>
      <c r="F85" s="59">
        <f>F87+F88+F89+F90+F91+F95</f>
        <v>-69656.9</v>
      </c>
      <c r="G85" s="40">
        <f>G87+G95+G88+G89+G91+G90</f>
        <v>358664.5</v>
      </c>
      <c r="H85" s="40">
        <f>H86+H87+H88+H89+H90+H91+H95</f>
        <v>-69010.7</v>
      </c>
      <c r="I85" s="40">
        <f>I86+I87+I95+I88+I89+I91+I90</f>
        <v>289653.79999999993</v>
      </c>
    </row>
    <row r="86" spans="1:9" s="72" customFormat="1" ht="38.25" customHeight="1">
      <c r="A86" s="17" t="s">
        <v>368</v>
      </c>
      <c r="B86" s="55" t="s">
        <v>369</v>
      </c>
      <c r="C86" s="29"/>
      <c r="D86" s="29"/>
      <c r="E86" s="40"/>
      <c r="F86" s="59"/>
      <c r="G86" s="42">
        <v>0</v>
      </c>
      <c r="H86" s="42">
        <v>646.2</v>
      </c>
      <c r="I86" s="42">
        <f>G86+H86</f>
        <v>646.2</v>
      </c>
    </row>
    <row r="87" spans="1:9" s="73" customFormat="1" ht="38.25" customHeight="1">
      <c r="A87" s="17" t="s">
        <v>307</v>
      </c>
      <c r="B87" s="55" t="s">
        <v>308</v>
      </c>
      <c r="C87" s="30">
        <v>496997</v>
      </c>
      <c r="D87" s="30">
        <v>-496997</v>
      </c>
      <c r="E87" s="42">
        <v>53530</v>
      </c>
      <c r="F87" s="46"/>
      <c r="G87" s="42">
        <f>E87+F87</f>
        <v>53530</v>
      </c>
      <c r="H87" s="46"/>
      <c r="I87" s="42">
        <f>G87+H87</f>
        <v>53530</v>
      </c>
    </row>
    <row r="88" spans="1:9" s="73" customFormat="1" ht="38.25" customHeight="1">
      <c r="A88" s="17" t="s">
        <v>231</v>
      </c>
      <c r="B88" s="56" t="s">
        <v>232</v>
      </c>
      <c r="C88" s="12"/>
      <c r="D88" s="12">
        <v>385</v>
      </c>
      <c r="E88" s="42">
        <f aca="true" t="shared" si="2" ref="E88:E170">C88+D88</f>
        <v>385</v>
      </c>
      <c r="F88" s="42">
        <v>-1</v>
      </c>
      <c r="G88" s="42">
        <v>385</v>
      </c>
      <c r="H88" s="42">
        <v>-1</v>
      </c>
      <c r="I88" s="42">
        <f>G88+H88</f>
        <v>384</v>
      </c>
    </row>
    <row r="89" spans="1:9" s="73" customFormat="1" ht="45.75" customHeight="1">
      <c r="A89" s="17" t="s">
        <v>246</v>
      </c>
      <c r="B89" s="56" t="s">
        <v>233</v>
      </c>
      <c r="C89" s="12"/>
      <c r="D89" s="12">
        <v>30000</v>
      </c>
      <c r="E89" s="42">
        <v>20000</v>
      </c>
      <c r="F89" s="42">
        <v>-20000</v>
      </c>
      <c r="G89" s="42">
        <v>20000</v>
      </c>
      <c r="H89" s="42">
        <v>-20000</v>
      </c>
      <c r="I89" s="42">
        <f>G89+H89</f>
        <v>0</v>
      </c>
    </row>
    <row r="90" spans="1:9" s="73" customFormat="1" ht="45" customHeight="1">
      <c r="A90" s="17" t="s">
        <v>284</v>
      </c>
      <c r="B90" s="56" t="s">
        <v>285</v>
      </c>
      <c r="C90" s="12"/>
      <c r="D90" s="12"/>
      <c r="E90" s="42">
        <v>26542.1</v>
      </c>
      <c r="F90" s="42"/>
      <c r="G90" s="42">
        <f>E90+F90</f>
        <v>26542.1</v>
      </c>
      <c r="H90" s="42"/>
      <c r="I90" s="42">
        <f>G90+H90</f>
        <v>26542.1</v>
      </c>
    </row>
    <row r="91" spans="1:9" s="73" customFormat="1" ht="78" customHeight="1">
      <c r="A91" s="17" t="s">
        <v>324</v>
      </c>
      <c r="B91" s="56" t="s">
        <v>325</v>
      </c>
      <c r="C91" s="12"/>
      <c r="D91" s="12"/>
      <c r="E91" s="42">
        <f>E93+E94</f>
        <v>160000</v>
      </c>
      <c r="F91" s="42"/>
      <c r="G91" s="42">
        <f>G93+G94</f>
        <v>160000</v>
      </c>
      <c r="H91" s="42"/>
      <c r="I91" s="42">
        <f>I93+I94</f>
        <v>160000</v>
      </c>
    </row>
    <row r="92" spans="1:9" s="73" customFormat="1" ht="21" customHeight="1">
      <c r="A92" s="17"/>
      <c r="B92" s="57" t="s">
        <v>311</v>
      </c>
      <c r="C92" s="12"/>
      <c r="D92" s="12"/>
      <c r="E92" s="42"/>
      <c r="F92" s="42"/>
      <c r="G92" s="42"/>
      <c r="H92" s="42"/>
      <c r="I92" s="42"/>
    </row>
    <row r="93" spans="1:9" s="73" customFormat="1" ht="57.75" customHeight="1">
      <c r="A93" s="17" t="s">
        <v>326</v>
      </c>
      <c r="B93" s="56" t="s">
        <v>327</v>
      </c>
      <c r="C93" s="12"/>
      <c r="D93" s="12"/>
      <c r="E93" s="42">
        <v>100000</v>
      </c>
      <c r="F93" s="42"/>
      <c r="G93" s="42">
        <f>E93</f>
        <v>100000</v>
      </c>
      <c r="H93" s="42"/>
      <c r="I93" s="42">
        <f>G93</f>
        <v>100000</v>
      </c>
    </row>
    <row r="94" spans="1:9" s="73" customFormat="1" ht="64.5" customHeight="1">
      <c r="A94" s="17" t="s">
        <v>328</v>
      </c>
      <c r="B94" s="56" t="s">
        <v>329</v>
      </c>
      <c r="C94" s="12"/>
      <c r="D94" s="12"/>
      <c r="E94" s="42">
        <v>60000</v>
      </c>
      <c r="F94" s="42"/>
      <c r="G94" s="42">
        <f>E94</f>
        <v>60000</v>
      </c>
      <c r="H94" s="42"/>
      <c r="I94" s="42">
        <f>G94</f>
        <v>60000</v>
      </c>
    </row>
    <row r="95" spans="1:9" s="73" customFormat="1" ht="24.75" customHeight="1">
      <c r="A95" s="17" t="s">
        <v>386</v>
      </c>
      <c r="B95" s="56" t="s">
        <v>126</v>
      </c>
      <c r="C95" s="12">
        <f>SUM(C96:C103)</f>
        <v>114270</v>
      </c>
      <c r="D95" s="12">
        <f>SUM(D96:D103)</f>
        <v>-16062.599999999999</v>
      </c>
      <c r="E95" s="42">
        <f t="shared" si="2"/>
        <v>98207.4</v>
      </c>
      <c r="F95" s="12">
        <f>F96+F97+F99+F100+F101+F102+F103+F104</f>
        <v>-49655.9</v>
      </c>
      <c r="G95" s="12">
        <f>G96+G97+G99+G100+G101+G102+G103+G104</f>
        <v>98207.4</v>
      </c>
      <c r="H95" s="12">
        <f>H96+H97+H99+H100+H101+H102+H103+H104</f>
        <v>-49655.9</v>
      </c>
      <c r="I95" s="42">
        <f aca="true" t="shared" si="3" ref="I95:I104">G95+H95</f>
        <v>48551.49999999999</v>
      </c>
    </row>
    <row r="96" spans="1:9" s="73" customFormat="1" ht="49.5" customHeight="1">
      <c r="A96" s="17" t="s">
        <v>127</v>
      </c>
      <c r="B96" s="56" t="s">
        <v>128</v>
      </c>
      <c r="C96" s="12">
        <v>20687</v>
      </c>
      <c r="D96" s="12">
        <v>-10344</v>
      </c>
      <c r="E96" s="42">
        <f t="shared" si="2"/>
        <v>10343</v>
      </c>
      <c r="F96" s="42">
        <v>-10343</v>
      </c>
      <c r="G96" s="42">
        <v>10343</v>
      </c>
      <c r="H96" s="42">
        <v>-10343</v>
      </c>
      <c r="I96" s="42">
        <f t="shared" si="3"/>
        <v>0</v>
      </c>
    </row>
    <row r="97" spans="1:9" s="73" customFormat="1" ht="66" customHeight="1">
      <c r="A97" s="17" t="s">
        <v>129</v>
      </c>
      <c r="B97" s="56" t="s">
        <v>227</v>
      </c>
      <c r="C97" s="12"/>
      <c r="D97" s="12">
        <v>13903</v>
      </c>
      <c r="E97" s="42">
        <f t="shared" si="2"/>
        <v>13903</v>
      </c>
      <c r="F97" s="42">
        <v>-4635</v>
      </c>
      <c r="G97" s="42">
        <v>13903</v>
      </c>
      <c r="H97" s="42">
        <v>-4635</v>
      </c>
      <c r="I97" s="42">
        <f t="shared" si="3"/>
        <v>9268</v>
      </c>
    </row>
    <row r="98" spans="1:9" s="73" customFormat="1" ht="60" hidden="1">
      <c r="A98" s="17" t="s">
        <v>247</v>
      </c>
      <c r="B98" s="56" t="s">
        <v>248</v>
      </c>
      <c r="C98" s="12">
        <v>37797</v>
      </c>
      <c r="D98" s="12">
        <v>-37797</v>
      </c>
      <c r="E98" s="42">
        <f t="shared" si="2"/>
        <v>0</v>
      </c>
      <c r="F98" s="42"/>
      <c r="G98" s="42">
        <f>E98+F98</f>
        <v>0</v>
      </c>
      <c r="H98" s="42"/>
      <c r="I98" s="42">
        <f t="shared" si="3"/>
        <v>0</v>
      </c>
    </row>
    <row r="99" spans="1:9" s="73" customFormat="1" ht="32.25" customHeight="1">
      <c r="A99" s="17" t="s">
        <v>130</v>
      </c>
      <c r="B99" s="56" t="s">
        <v>131</v>
      </c>
      <c r="C99" s="12">
        <v>2715</v>
      </c>
      <c r="D99" s="12"/>
      <c r="E99" s="42">
        <f t="shared" si="2"/>
        <v>2715</v>
      </c>
      <c r="F99" s="42">
        <v>-183</v>
      </c>
      <c r="G99" s="42">
        <v>2715</v>
      </c>
      <c r="H99" s="42">
        <v>-183</v>
      </c>
      <c r="I99" s="42">
        <f t="shared" si="3"/>
        <v>2532</v>
      </c>
    </row>
    <row r="100" spans="1:9" s="73" customFormat="1" ht="45" customHeight="1">
      <c r="A100" s="17" t="s">
        <v>132</v>
      </c>
      <c r="B100" s="56" t="s">
        <v>228</v>
      </c>
      <c r="C100" s="12">
        <v>1648</v>
      </c>
      <c r="D100" s="12">
        <v>-434</v>
      </c>
      <c r="E100" s="42">
        <f t="shared" si="2"/>
        <v>1214</v>
      </c>
      <c r="F100" s="42">
        <v>-515</v>
      </c>
      <c r="G100" s="42">
        <v>1214</v>
      </c>
      <c r="H100" s="42">
        <v>-515</v>
      </c>
      <c r="I100" s="42">
        <f t="shared" si="3"/>
        <v>699</v>
      </c>
    </row>
    <row r="101" spans="1:9" s="73" customFormat="1" ht="33" customHeight="1">
      <c r="A101" s="17" t="s">
        <v>133</v>
      </c>
      <c r="B101" s="56" t="s">
        <v>229</v>
      </c>
      <c r="C101" s="12">
        <v>33478</v>
      </c>
      <c r="D101" s="12">
        <v>18584.4</v>
      </c>
      <c r="E101" s="42">
        <f t="shared" si="2"/>
        <v>52062.4</v>
      </c>
      <c r="F101" s="42">
        <v>-33752.9</v>
      </c>
      <c r="G101" s="42">
        <v>52062.4</v>
      </c>
      <c r="H101" s="42">
        <v>-33752.9</v>
      </c>
      <c r="I101" s="42">
        <f t="shared" si="3"/>
        <v>18309.5</v>
      </c>
    </row>
    <row r="102" spans="1:9" s="73" customFormat="1" ht="45.75" customHeight="1">
      <c r="A102" s="17" t="s">
        <v>134</v>
      </c>
      <c r="B102" s="56" t="s">
        <v>230</v>
      </c>
      <c r="C102" s="12">
        <v>17945</v>
      </c>
      <c r="D102" s="12"/>
      <c r="E102" s="42">
        <f t="shared" si="2"/>
        <v>17945</v>
      </c>
      <c r="F102" s="42">
        <v>-1227</v>
      </c>
      <c r="G102" s="42">
        <v>17945</v>
      </c>
      <c r="H102" s="42">
        <v>-1227</v>
      </c>
      <c r="I102" s="42">
        <f t="shared" si="3"/>
        <v>16718</v>
      </c>
    </row>
    <row r="103" spans="1:9" s="73" customFormat="1" ht="21.75" customHeight="1" outlineLevel="1">
      <c r="A103" s="17" t="s">
        <v>136</v>
      </c>
      <c r="B103" s="56" t="s">
        <v>135</v>
      </c>
      <c r="C103" s="12"/>
      <c r="D103" s="12">
        <v>25</v>
      </c>
      <c r="E103" s="42">
        <f t="shared" si="2"/>
        <v>25</v>
      </c>
      <c r="F103" s="42"/>
      <c r="G103" s="42">
        <f>E103+F103</f>
        <v>25</v>
      </c>
      <c r="H103" s="42"/>
      <c r="I103" s="42">
        <f t="shared" si="3"/>
        <v>25</v>
      </c>
    </row>
    <row r="104" spans="1:9" s="73" customFormat="1" ht="36.75" customHeight="1" outlineLevel="1">
      <c r="A104" s="17" t="s">
        <v>354</v>
      </c>
      <c r="B104" s="56" t="s">
        <v>355</v>
      </c>
      <c r="C104" s="12"/>
      <c r="D104" s="12"/>
      <c r="E104" s="42"/>
      <c r="F104" s="42">
        <v>1000</v>
      </c>
      <c r="G104" s="42">
        <v>0</v>
      </c>
      <c r="H104" s="42">
        <v>1000</v>
      </c>
      <c r="I104" s="42">
        <f t="shared" si="3"/>
        <v>1000</v>
      </c>
    </row>
    <row r="105" spans="1:9" s="72" customFormat="1" ht="30.75" customHeight="1">
      <c r="A105" s="4" t="s">
        <v>137</v>
      </c>
      <c r="B105" s="52" t="s">
        <v>138</v>
      </c>
      <c r="C105" s="16">
        <f>SUM(C107:C138)</f>
        <v>369538.7</v>
      </c>
      <c r="D105" s="16">
        <f>SUM(D107:D138)</f>
        <v>49039.4</v>
      </c>
      <c r="E105" s="41">
        <f>E107+E108+E109+E110+E115+E116+E117+E118+E119+E120+E121+E122+E125+E126+E127+E128+E133+E135+E136+E137+E138</f>
        <v>432334.1</v>
      </c>
      <c r="F105" s="16">
        <f>F110+F115+F116+F117+F118+F119+F120+F121+F123+F124+F125+F126+F127+F128+F133+F135+F136+F137+F138</f>
        <v>-25440.5</v>
      </c>
      <c r="G105" s="41">
        <f>G107+G108+G109+G110+G115+G116+G117+G118+G119+G120+G121+G122+G125+G126+G127+G128+G133+G135+G136+G137+G138</f>
        <v>432334.1</v>
      </c>
      <c r="H105" s="40">
        <f>H106+H107+H110+H115+H116+H117+H118+H119+H120+H121+H122+H123+H124+H125+H126+H127+H128+H133+H135+H136+H137+H138</f>
        <v>-25381.6</v>
      </c>
      <c r="I105" s="41">
        <f>I106+I107+I108+I109+I110+I115+I116+I117+I118+I119+I120+I121+I122+I125+I126+I127+I128+I133+I135+I136+I137+I138</f>
        <v>406952.5</v>
      </c>
    </row>
    <row r="106" spans="1:9" s="72" customFormat="1" ht="46.5" customHeight="1">
      <c r="A106" s="17" t="s">
        <v>370</v>
      </c>
      <c r="B106" s="56" t="s">
        <v>371</v>
      </c>
      <c r="C106" s="16"/>
      <c r="D106" s="16"/>
      <c r="E106" s="41"/>
      <c r="F106" s="16"/>
      <c r="G106" s="44"/>
      <c r="H106" s="42">
        <v>7.2</v>
      </c>
      <c r="I106" s="44">
        <f>H106</f>
        <v>7.2</v>
      </c>
    </row>
    <row r="107" spans="1:9" s="73" customFormat="1" ht="30.75" customHeight="1">
      <c r="A107" s="17" t="s">
        <v>139</v>
      </c>
      <c r="B107" s="56" t="s">
        <v>140</v>
      </c>
      <c r="C107" s="12">
        <v>9825</v>
      </c>
      <c r="D107" s="12">
        <v>711</v>
      </c>
      <c r="E107" s="42">
        <f t="shared" si="2"/>
        <v>10536</v>
      </c>
      <c r="F107" s="42"/>
      <c r="G107" s="42">
        <f aca="true" t="shared" si="4" ref="G107:G122">E107+F107</f>
        <v>10536</v>
      </c>
      <c r="H107" s="42"/>
      <c r="I107" s="42">
        <f>G107+H107</f>
        <v>10536</v>
      </c>
    </row>
    <row r="108" spans="1:9" s="73" customFormat="1" ht="61.5" customHeight="1" hidden="1" outlineLevel="1">
      <c r="A108" s="17" t="s">
        <v>141</v>
      </c>
      <c r="B108" s="56" t="s">
        <v>268</v>
      </c>
      <c r="C108" s="12"/>
      <c r="D108" s="12">
        <v>49297</v>
      </c>
      <c r="E108" s="42">
        <v>0</v>
      </c>
      <c r="F108" s="42"/>
      <c r="G108" s="42">
        <f t="shared" si="4"/>
        <v>0</v>
      </c>
      <c r="H108" s="42"/>
      <c r="I108" s="42">
        <f>G108+H108</f>
        <v>0</v>
      </c>
    </row>
    <row r="109" spans="1:9" s="73" customFormat="1" ht="64.5" customHeight="1" hidden="1" outlineLevel="1">
      <c r="A109" s="17" t="s">
        <v>142</v>
      </c>
      <c r="B109" s="56" t="s">
        <v>234</v>
      </c>
      <c r="C109" s="12"/>
      <c r="D109" s="12">
        <v>707</v>
      </c>
      <c r="E109" s="42">
        <v>0</v>
      </c>
      <c r="F109" s="42"/>
      <c r="G109" s="42">
        <f t="shared" si="4"/>
        <v>0</v>
      </c>
      <c r="H109" s="42"/>
      <c r="I109" s="42">
        <f>G109+H109</f>
        <v>0</v>
      </c>
    </row>
    <row r="110" spans="1:9" s="73" customFormat="1" ht="81" customHeight="1" collapsed="1">
      <c r="A110" s="17" t="s">
        <v>143</v>
      </c>
      <c r="B110" s="57" t="s">
        <v>222</v>
      </c>
      <c r="C110" s="31">
        <v>278909</v>
      </c>
      <c r="D110" s="31">
        <v>141</v>
      </c>
      <c r="E110" s="42">
        <f>E112+E113+E114</f>
        <v>279050</v>
      </c>
      <c r="F110" s="47">
        <f>F112+F113+F114</f>
        <v>-21723</v>
      </c>
      <c r="G110" s="42">
        <f>SUM(G112:G114)</f>
        <v>279050</v>
      </c>
      <c r="H110" s="47">
        <f>H112+H113+H114</f>
        <v>-21723</v>
      </c>
      <c r="I110" s="42">
        <f>G110+H110</f>
        <v>257327</v>
      </c>
    </row>
    <row r="111" spans="1:9" s="73" customFormat="1" ht="17.25" customHeight="1">
      <c r="A111" s="17"/>
      <c r="B111" s="57" t="s">
        <v>311</v>
      </c>
      <c r="C111" s="31"/>
      <c r="D111" s="31"/>
      <c r="E111" s="42"/>
      <c r="F111" s="47"/>
      <c r="G111" s="42"/>
      <c r="H111" s="47"/>
      <c r="I111" s="42"/>
    </row>
    <row r="112" spans="1:9" s="73" customFormat="1" ht="20.25" customHeight="1">
      <c r="A112" s="17" t="s">
        <v>313</v>
      </c>
      <c r="B112" s="57" t="s">
        <v>312</v>
      </c>
      <c r="C112" s="31"/>
      <c r="D112" s="31"/>
      <c r="E112" s="42">
        <v>265098</v>
      </c>
      <c r="F112" s="47">
        <v>-21723</v>
      </c>
      <c r="G112" s="42">
        <v>265098</v>
      </c>
      <c r="H112" s="47">
        <v>-21723</v>
      </c>
      <c r="I112" s="42">
        <f aca="true" t="shared" si="5" ref="I112:I122">G112+H112</f>
        <v>243375</v>
      </c>
    </row>
    <row r="113" spans="1:9" s="73" customFormat="1" ht="21" customHeight="1">
      <c r="A113" s="17" t="s">
        <v>314</v>
      </c>
      <c r="B113" s="57" t="s">
        <v>316</v>
      </c>
      <c r="C113" s="31"/>
      <c r="D113" s="31"/>
      <c r="E113" s="42">
        <v>1264</v>
      </c>
      <c r="F113" s="47"/>
      <c r="G113" s="42">
        <f t="shared" si="4"/>
        <v>1264</v>
      </c>
      <c r="H113" s="47"/>
      <c r="I113" s="42">
        <f t="shared" si="5"/>
        <v>1264</v>
      </c>
    </row>
    <row r="114" spans="1:9" s="73" customFormat="1" ht="21" customHeight="1">
      <c r="A114" s="17" t="s">
        <v>315</v>
      </c>
      <c r="B114" s="57" t="s">
        <v>317</v>
      </c>
      <c r="C114" s="31"/>
      <c r="D114" s="31"/>
      <c r="E114" s="42">
        <v>12688</v>
      </c>
      <c r="F114" s="47"/>
      <c r="G114" s="42">
        <f t="shared" si="4"/>
        <v>12688</v>
      </c>
      <c r="H114" s="47"/>
      <c r="I114" s="42">
        <f t="shared" si="5"/>
        <v>12688</v>
      </c>
    </row>
    <row r="115" spans="1:9" s="73" customFormat="1" ht="61.5" customHeight="1">
      <c r="A115" s="17" t="s">
        <v>253</v>
      </c>
      <c r="B115" s="56" t="s">
        <v>236</v>
      </c>
      <c r="C115" s="12">
        <v>396</v>
      </c>
      <c r="D115" s="12"/>
      <c r="E115" s="42">
        <f>C115+D115</f>
        <v>396</v>
      </c>
      <c r="F115" s="42"/>
      <c r="G115" s="42">
        <f t="shared" si="4"/>
        <v>396</v>
      </c>
      <c r="H115" s="42"/>
      <c r="I115" s="42">
        <f t="shared" si="5"/>
        <v>396</v>
      </c>
    </row>
    <row r="116" spans="1:9" s="73" customFormat="1" ht="48" customHeight="1">
      <c r="A116" s="17" t="s">
        <v>254</v>
      </c>
      <c r="B116" s="56" t="s">
        <v>237</v>
      </c>
      <c r="C116" s="12">
        <v>48581</v>
      </c>
      <c r="D116" s="12">
        <v>-9501</v>
      </c>
      <c r="E116" s="42">
        <f>C116+D116</f>
        <v>39080</v>
      </c>
      <c r="F116" s="42">
        <v>-2879</v>
      </c>
      <c r="G116" s="42">
        <v>39080</v>
      </c>
      <c r="H116" s="42">
        <v>-2879</v>
      </c>
      <c r="I116" s="42">
        <f t="shared" si="5"/>
        <v>36201</v>
      </c>
    </row>
    <row r="117" spans="1:9" s="73" customFormat="1" ht="48" customHeight="1">
      <c r="A117" s="17" t="s">
        <v>255</v>
      </c>
      <c r="B117" s="56" t="s">
        <v>238</v>
      </c>
      <c r="C117" s="12">
        <v>1092</v>
      </c>
      <c r="D117" s="12">
        <v>-84</v>
      </c>
      <c r="E117" s="42">
        <f>C117+D117</f>
        <v>1008</v>
      </c>
      <c r="F117" s="42">
        <v>-14</v>
      </c>
      <c r="G117" s="42">
        <v>1008</v>
      </c>
      <c r="H117" s="42">
        <v>-14</v>
      </c>
      <c r="I117" s="42">
        <f t="shared" si="5"/>
        <v>994</v>
      </c>
    </row>
    <row r="118" spans="1:9" s="73" customFormat="1" ht="78" customHeight="1">
      <c r="A118" s="17" t="s">
        <v>257</v>
      </c>
      <c r="B118" s="56" t="s">
        <v>239</v>
      </c>
      <c r="C118" s="12">
        <v>18</v>
      </c>
      <c r="D118" s="12">
        <v>-1</v>
      </c>
      <c r="E118" s="42">
        <f>C118+D118</f>
        <v>17</v>
      </c>
      <c r="F118" s="42"/>
      <c r="G118" s="42">
        <f t="shared" si="4"/>
        <v>17</v>
      </c>
      <c r="H118" s="42"/>
      <c r="I118" s="42">
        <f t="shared" si="5"/>
        <v>17</v>
      </c>
    </row>
    <row r="119" spans="1:9" s="73" customFormat="1" ht="77.25" customHeight="1" outlineLevel="1">
      <c r="A119" s="17" t="s">
        <v>258</v>
      </c>
      <c r="B119" s="56" t="s">
        <v>340</v>
      </c>
      <c r="C119" s="12"/>
      <c r="D119" s="12">
        <v>7659</v>
      </c>
      <c r="E119" s="42">
        <f t="shared" si="2"/>
        <v>7659</v>
      </c>
      <c r="F119" s="42"/>
      <c r="G119" s="42">
        <f t="shared" si="4"/>
        <v>7659</v>
      </c>
      <c r="H119" s="42"/>
      <c r="I119" s="42">
        <f t="shared" si="5"/>
        <v>7659</v>
      </c>
    </row>
    <row r="120" spans="1:9" s="73" customFormat="1" ht="80.25" customHeight="1" outlineLevel="1">
      <c r="A120" s="17" t="s">
        <v>259</v>
      </c>
      <c r="B120" s="56" t="s">
        <v>339</v>
      </c>
      <c r="C120" s="12"/>
      <c r="D120" s="12">
        <v>420</v>
      </c>
      <c r="E120" s="42">
        <f t="shared" si="2"/>
        <v>420</v>
      </c>
      <c r="F120" s="42"/>
      <c r="G120" s="42">
        <f t="shared" si="4"/>
        <v>420</v>
      </c>
      <c r="H120" s="42"/>
      <c r="I120" s="42">
        <f t="shared" si="5"/>
        <v>420</v>
      </c>
    </row>
    <row r="121" spans="1:9" s="73" customFormat="1" ht="45" customHeight="1">
      <c r="A121" s="17" t="s">
        <v>260</v>
      </c>
      <c r="B121" s="56" t="s">
        <v>240</v>
      </c>
      <c r="C121" s="12">
        <v>71</v>
      </c>
      <c r="D121" s="12">
        <v>-5</v>
      </c>
      <c r="E121" s="42">
        <f t="shared" si="2"/>
        <v>66</v>
      </c>
      <c r="F121" s="42"/>
      <c r="G121" s="42">
        <f t="shared" si="4"/>
        <v>66</v>
      </c>
      <c r="H121" s="42"/>
      <c r="I121" s="42">
        <f t="shared" si="5"/>
        <v>66</v>
      </c>
    </row>
    <row r="122" spans="1:9" s="73" customFormat="1" ht="45" customHeight="1">
      <c r="A122" s="17" t="s">
        <v>261</v>
      </c>
      <c r="B122" s="56" t="s">
        <v>249</v>
      </c>
      <c r="C122" s="12">
        <v>3186</v>
      </c>
      <c r="D122" s="12">
        <v>-246.7</v>
      </c>
      <c r="E122" s="42">
        <f t="shared" si="2"/>
        <v>2939.3</v>
      </c>
      <c r="F122" s="42"/>
      <c r="G122" s="42">
        <f t="shared" si="4"/>
        <v>2939.3</v>
      </c>
      <c r="H122" s="42"/>
      <c r="I122" s="42">
        <f t="shared" si="5"/>
        <v>2939.3</v>
      </c>
    </row>
    <row r="123" spans="1:9" s="73" customFormat="1" ht="45.75" customHeight="1">
      <c r="A123" s="17" t="s">
        <v>264</v>
      </c>
      <c r="B123" s="56" t="s">
        <v>245</v>
      </c>
      <c r="C123" s="12"/>
      <c r="D123" s="12"/>
      <c r="E123" s="42">
        <v>2736</v>
      </c>
      <c r="F123" s="42"/>
      <c r="G123" s="42">
        <v>2736</v>
      </c>
      <c r="H123" s="42"/>
      <c r="I123" s="42">
        <v>2736</v>
      </c>
    </row>
    <row r="124" spans="1:9" s="73" customFormat="1" ht="51" customHeight="1">
      <c r="A124" s="17" t="s">
        <v>265</v>
      </c>
      <c r="B124" s="56" t="s">
        <v>263</v>
      </c>
      <c r="C124" s="12"/>
      <c r="D124" s="12"/>
      <c r="E124" s="42">
        <v>203.3</v>
      </c>
      <c r="F124" s="42"/>
      <c r="G124" s="42">
        <v>203.3</v>
      </c>
      <c r="H124" s="42"/>
      <c r="I124" s="42">
        <v>203.3</v>
      </c>
    </row>
    <row r="125" spans="1:9" s="73" customFormat="1" ht="62.25" customHeight="1">
      <c r="A125" s="17" t="s">
        <v>309</v>
      </c>
      <c r="B125" s="56" t="s">
        <v>268</v>
      </c>
      <c r="C125" s="12"/>
      <c r="D125" s="12"/>
      <c r="E125" s="42">
        <v>49297</v>
      </c>
      <c r="F125" s="42"/>
      <c r="G125" s="42">
        <f>E125+F125</f>
        <v>49297</v>
      </c>
      <c r="H125" s="42"/>
      <c r="I125" s="42">
        <f>G125+H125</f>
        <v>49297</v>
      </c>
    </row>
    <row r="126" spans="1:9" s="73" customFormat="1" ht="63" customHeight="1">
      <c r="A126" s="17" t="s">
        <v>310</v>
      </c>
      <c r="B126" s="56" t="s">
        <v>234</v>
      </c>
      <c r="C126" s="12"/>
      <c r="D126" s="12"/>
      <c r="E126" s="42">
        <v>707</v>
      </c>
      <c r="F126" s="42"/>
      <c r="G126" s="42">
        <f>E126+F126</f>
        <v>707</v>
      </c>
      <c r="H126" s="42"/>
      <c r="I126" s="42">
        <f>G126+H126</f>
        <v>707</v>
      </c>
    </row>
    <row r="127" spans="1:9" s="73" customFormat="1" ht="56.25" customHeight="1">
      <c r="A127" s="17" t="s">
        <v>251</v>
      </c>
      <c r="B127" s="56" t="s">
        <v>338</v>
      </c>
      <c r="C127" s="12"/>
      <c r="D127" s="12"/>
      <c r="E127" s="42">
        <v>63</v>
      </c>
      <c r="F127" s="42">
        <v>-1</v>
      </c>
      <c r="G127" s="42">
        <v>63</v>
      </c>
      <c r="H127" s="42">
        <v>-1</v>
      </c>
      <c r="I127" s="42">
        <f>G127+H127</f>
        <v>62</v>
      </c>
    </row>
    <row r="128" spans="1:9" s="73" customFormat="1" ht="93" customHeight="1">
      <c r="A128" s="17" t="s">
        <v>262</v>
      </c>
      <c r="B128" s="57" t="s">
        <v>235</v>
      </c>
      <c r="C128" s="12"/>
      <c r="D128" s="12"/>
      <c r="E128" s="42">
        <f>E130+E131+E132</f>
        <v>13217</v>
      </c>
      <c r="F128" s="42">
        <f>F130</f>
        <v>-830</v>
      </c>
      <c r="G128" s="42">
        <f>SUM(G130:G132)</f>
        <v>13217</v>
      </c>
      <c r="H128" s="42">
        <f>H130+H131+H132</f>
        <v>-830</v>
      </c>
      <c r="I128" s="42">
        <f>G128+H128</f>
        <v>12387</v>
      </c>
    </row>
    <row r="129" spans="1:9" s="73" customFormat="1" ht="16.5" customHeight="1">
      <c r="A129" s="17"/>
      <c r="B129" s="57" t="s">
        <v>311</v>
      </c>
      <c r="C129" s="12"/>
      <c r="D129" s="12"/>
      <c r="E129" s="42"/>
      <c r="F129" s="42"/>
      <c r="G129" s="42"/>
      <c r="H129" s="42"/>
      <c r="I129" s="42"/>
    </row>
    <row r="130" spans="1:9" s="73" customFormat="1" ht="20.25" customHeight="1">
      <c r="A130" s="17" t="s">
        <v>318</v>
      </c>
      <c r="B130" s="57" t="s">
        <v>312</v>
      </c>
      <c r="C130" s="12"/>
      <c r="D130" s="12"/>
      <c r="E130" s="42">
        <v>9648.41</v>
      </c>
      <c r="F130" s="42">
        <v>-830</v>
      </c>
      <c r="G130" s="42">
        <v>9648.41</v>
      </c>
      <c r="H130" s="42">
        <v>-830</v>
      </c>
      <c r="I130" s="42">
        <f aca="true" t="shared" si="6" ref="I130:I138">G130+H130</f>
        <v>8818.41</v>
      </c>
    </row>
    <row r="131" spans="1:9" s="73" customFormat="1" ht="18" customHeight="1">
      <c r="A131" s="17" t="s">
        <v>319</v>
      </c>
      <c r="B131" s="57" t="s">
        <v>316</v>
      </c>
      <c r="C131" s="12"/>
      <c r="D131" s="12"/>
      <c r="E131" s="42">
        <v>42</v>
      </c>
      <c r="F131" s="42"/>
      <c r="G131" s="42">
        <f>E131+F131</f>
        <v>42</v>
      </c>
      <c r="H131" s="42"/>
      <c r="I131" s="42">
        <f t="shared" si="6"/>
        <v>42</v>
      </c>
    </row>
    <row r="132" spans="1:9" s="73" customFormat="1" ht="18.75" customHeight="1">
      <c r="A132" s="17" t="s">
        <v>320</v>
      </c>
      <c r="B132" s="57" t="s">
        <v>317</v>
      </c>
      <c r="C132" s="12"/>
      <c r="D132" s="12"/>
      <c r="E132" s="42">
        <v>3526.59</v>
      </c>
      <c r="F132" s="42"/>
      <c r="G132" s="42">
        <f>E132+F132</f>
        <v>3526.59</v>
      </c>
      <c r="H132" s="42"/>
      <c r="I132" s="42">
        <f t="shared" si="6"/>
        <v>3526.59</v>
      </c>
    </row>
    <row r="133" spans="1:9" s="73" customFormat="1" ht="60" customHeight="1">
      <c r="A133" s="17" t="s">
        <v>252</v>
      </c>
      <c r="B133" s="56" t="s">
        <v>243</v>
      </c>
      <c r="C133" s="12"/>
      <c r="D133" s="12"/>
      <c r="E133" s="42">
        <v>476</v>
      </c>
      <c r="F133" s="42">
        <v>-30.3</v>
      </c>
      <c r="G133" s="42">
        <v>476</v>
      </c>
      <c r="H133" s="42">
        <v>-30.3</v>
      </c>
      <c r="I133" s="42">
        <f t="shared" si="6"/>
        <v>445.7</v>
      </c>
    </row>
    <row r="134" spans="1:9" s="73" customFormat="1" ht="48" customHeight="1" hidden="1" outlineLevel="1">
      <c r="A134" s="17" t="s">
        <v>242</v>
      </c>
      <c r="B134" s="56" t="s">
        <v>241</v>
      </c>
      <c r="C134" s="12">
        <v>68</v>
      </c>
      <c r="D134" s="12">
        <v>-68</v>
      </c>
      <c r="E134" s="42">
        <f t="shared" si="2"/>
        <v>0</v>
      </c>
      <c r="F134" s="42"/>
      <c r="G134" s="42">
        <f>E134+F134</f>
        <v>0</v>
      </c>
      <c r="H134" s="42"/>
      <c r="I134" s="42">
        <f t="shared" si="6"/>
        <v>0</v>
      </c>
    </row>
    <row r="135" spans="1:9" s="73" customFormat="1" ht="63" customHeight="1" collapsed="1">
      <c r="A135" s="17" t="s">
        <v>144</v>
      </c>
      <c r="B135" s="56" t="s">
        <v>272</v>
      </c>
      <c r="C135" s="12">
        <v>1081.2</v>
      </c>
      <c r="D135" s="12"/>
      <c r="E135" s="42">
        <f t="shared" si="2"/>
        <v>1081.2</v>
      </c>
      <c r="F135" s="42"/>
      <c r="G135" s="42">
        <f>E135+F135</f>
        <v>1081.2</v>
      </c>
      <c r="H135" s="42"/>
      <c r="I135" s="42">
        <f t="shared" si="6"/>
        <v>1081.2</v>
      </c>
    </row>
    <row r="136" spans="1:9" s="73" customFormat="1" ht="93.75" customHeight="1">
      <c r="A136" s="17" t="s">
        <v>145</v>
      </c>
      <c r="B136" s="57" t="s">
        <v>226</v>
      </c>
      <c r="C136" s="31">
        <v>17640</v>
      </c>
      <c r="D136" s="31"/>
      <c r="E136" s="42">
        <f t="shared" si="2"/>
        <v>17640</v>
      </c>
      <c r="F136" s="47"/>
      <c r="G136" s="42">
        <f>E136+F136</f>
        <v>17640</v>
      </c>
      <c r="H136" s="47"/>
      <c r="I136" s="42">
        <f t="shared" si="6"/>
        <v>17640</v>
      </c>
    </row>
    <row r="137" spans="1:9" s="73" customFormat="1" ht="49.5" customHeight="1">
      <c r="A137" s="17" t="s">
        <v>146</v>
      </c>
      <c r="B137" s="56" t="s">
        <v>341</v>
      </c>
      <c r="C137" s="12">
        <v>8671.5</v>
      </c>
      <c r="D137" s="12"/>
      <c r="E137" s="42">
        <f t="shared" si="2"/>
        <v>8671.5</v>
      </c>
      <c r="F137" s="42"/>
      <c r="G137" s="42">
        <f>E137+F137</f>
        <v>8671.5</v>
      </c>
      <c r="H137" s="42"/>
      <c r="I137" s="42">
        <f t="shared" si="6"/>
        <v>8671.5</v>
      </c>
    </row>
    <row r="138" spans="1:9" s="73" customFormat="1" ht="117.75" customHeight="1">
      <c r="A138" s="17" t="s">
        <v>250</v>
      </c>
      <c r="B138" s="56" t="s">
        <v>342</v>
      </c>
      <c r="C138" s="12"/>
      <c r="D138" s="12">
        <v>10.1</v>
      </c>
      <c r="E138" s="42">
        <f t="shared" si="2"/>
        <v>10.1</v>
      </c>
      <c r="F138" s="42">
        <v>36.8</v>
      </c>
      <c r="G138" s="42">
        <v>10.1</v>
      </c>
      <c r="H138" s="42">
        <f>51.7+36.8</f>
        <v>88.5</v>
      </c>
      <c r="I138" s="42">
        <f t="shared" si="6"/>
        <v>98.6</v>
      </c>
    </row>
    <row r="139" spans="1:9" s="72" customFormat="1" ht="21" customHeight="1">
      <c r="A139" s="4" t="s">
        <v>147</v>
      </c>
      <c r="B139" s="52" t="s">
        <v>148</v>
      </c>
      <c r="C139" s="16">
        <f>SUM(C140:C143)</f>
        <v>28315.6</v>
      </c>
      <c r="D139" s="16">
        <f>SUM(D140:D144)</f>
        <v>640219.1</v>
      </c>
      <c r="E139" s="41">
        <f>SUM(E140:E144)</f>
        <v>669705.92</v>
      </c>
      <c r="F139" s="41"/>
      <c r="G139" s="41">
        <f>SUM(G140:G144)</f>
        <v>669705.92</v>
      </c>
      <c r="H139" s="40">
        <f>SUM(H140:H144)</f>
        <v>-94400</v>
      </c>
      <c r="I139" s="41">
        <f>SUM(I140:I144)</f>
        <v>575305.92</v>
      </c>
    </row>
    <row r="140" spans="1:9" ht="65.25" customHeight="1">
      <c r="A140" s="5" t="s">
        <v>149</v>
      </c>
      <c r="B140" s="54" t="s">
        <v>269</v>
      </c>
      <c r="C140" s="27">
        <v>24073.6</v>
      </c>
      <c r="D140" s="27">
        <v>10956.1</v>
      </c>
      <c r="E140" s="42">
        <v>36200.92</v>
      </c>
      <c r="F140" s="44"/>
      <c r="G140" s="42">
        <f>E140+F140</f>
        <v>36200.92</v>
      </c>
      <c r="H140" s="42"/>
      <c r="I140" s="42">
        <f>G140+H140</f>
        <v>36200.92</v>
      </c>
    </row>
    <row r="141" spans="1:9" ht="51.75" customHeight="1">
      <c r="A141" s="5" t="s">
        <v>150</v>
      </c>
      <c r="B141" s="54" t="s">
        <v>274</v>
      </c>
      <c r="C141" s="27">
        <v>1401</v>
      </c>
      <c r="D141" s="27">
        <v>146</v>
      </c>
      <c r="E141" s="42">
        <f t="shared" si="2"/>
        <v>1547</v>
      </c>
      <c r="F141" s="44"/>
      <c r="G141" s="42">
        <f>E141+F141</f>
        <v>1547</v>
      </c>
      <c r="H141" s="42"/>
      <c r="I141" s="42">
        <f>G141+H141</f>
        <v>1547</v>
      </c>
    </row>
    <row r="142" spans="1:9" s="73" customFormat="1" ht="51" customHeight="1">
      <c r="A142" s="17" t="s">
        <v>151</v>
      </c>
      <c r="B142" s="56" t="s">
        <v>244</v>
      </c>
      <c r="C142" s="12">
        <v>2823</v>
      </c>
      <c r="D142" s="12">
        <v>29</v>
      </c>
      <c r="E142" s="42">
        <f t="shared" si="2"/>
        <v>2852</v>
      </c>
      <c r="F142" s="42"/>
      <c r="G142" s="42">
        <f>E142+F142</f>
        <v>2852</v>
      </c>
      <c r="H142" s="42"/>
      <c r="I142" s="42">
        <f>G142+H142</f>
        <v>2852</v>
      </c>
    </row>
    <row r="143" spans="1:9" s="73" customFormat="1" ht="66" customHeight="1">
      <c r="A143" s="17" t="s">
        <v>152</v>
      </c>
      <c r="B143" s="56" t="s">
        <v>153</v>
      </c>
      <c r="C143" s="12">
        <v>18</v>
      </c>
      <c r="D143" s="12"/>
      <c r="E143" s="42">
        <f t="shared" si="2"/>
        <v>18</v>
      </c>
      <c r="F143" s="42"/>
      <c r="G143" s="42">
        <f>E143+F143</f>
        <v>18</v>
      </c>
      <c r="H143" s="42"/>
      <c r="I143" s="42">
        <f>G143+H143</f>
        <v>18</v>
      </c>
    </row>
    <row r="144" spans="1:9" s="73" customFormat="1" ht="66.75" customHeight="1">
      <c r="A144" s="17" t="s">
        <v>271</v>
      </c>
      <c r="B144" s="54" t="s">
        <v>343</v>
      </c>
      <c r="C144" s="12"/>
      <c r="D144" s="12">
        <v>629088</v>
      </c>
      <c r="E144" s="42">
        <f>D144</f>
        <v>629088</v>
      </c>
      <c r="F144" s="42"/>
      <c r="G144" s="42">
        <f>E144+F144</f>
        <v>629088</v>
      </c>
      <c r="H144" s="42">
        <v>-94400</v>
      </c>
      <c r="I144" s="42">
        <f>G144+H144</f>
        <v>534688</v>
      </c>
    </row>
    <row r="145" spans="1:9" s="72" customFormat="1" ht="30.75" customHeight="1">
      <c r="A145" s="4" t="s">
        <v>154</v>
      </c>
      <c r="B145" s="7" t="s">
        <v>155</v>
      </c>
      <c r="C145" s="21">
        <f>C146+C184</f>
        <v>98490.3</v>
      </c>
      <c r="D145" s="32"/>
      <c r="E145" s="40">
        <f>E146+E204</f>
        <v>99554</v>
      </c>
      <c r="F145" s="40">
        <f>F146+F204</f>
        <v>502.8999999999999</v>
      </c>
      <c r="G145" s="40">
        <f>G146+G204</f>
        <v>100056.90000000001</v>
      </c>
      <c r="H145" s="40">
        <f>H146+H204</f>
        <v>3456.9999999999995</v>
      </c>
      <c r="I145" s="40">
        <f>I146+I204</f>
        <v>103513.9</v>
      </c>
    </row>
    <row r="146" spans="1:9" s="72" customFormat="1" ht="18" customHeight="1">
      <c r="A146" s="4" t="s">
        <v>156</v>
      </c>
      <c r="B146" s="7" t="s">
        <v>157</v>
      </c>
      <c r="C146" s="21">
        <f>C147+C177</f>
        <v>94350.5</v>
      </c>
      <c r="D146" s="32"/>
      <c r="E146" s="40">
        <f>E147+E180</f>
        <v>95389.2</v>
      </c>
      <c r="F146" s="40">
        <f>F147+F180</f>
        <v>356.69999999999993</v>
      </c>
      <c r="G146" s="40">
        <f>G147+G180</f>
        <v>95745.90000000001</v>
      </c>
      <c r="H146" s="40">
        <f>H147+H180</f>
        <v>2260.8599999999997</v>
      </c>
      <c r="I146" s="40">
        <f>I147+I180</f>
        <v>98006.76</v>
      </c>
    </row>
    <row r="147" spans="1:9" s="72" customFormat="1" ht="33" customHeight="1">
      <c r="A147" s="4" t="s">
        <v>380</v>
      </c>
      <c r="B147" s="7" t="s">
        <v>273</v>
      </c>
      <c r="C147" s="21">
        <f>C148+C160</f>
        <v>94348.3</v>
      </c>
      <c r="D147" s="32"/>
      <c r="E147" s="40">
        <f>E148+E160</f>
        <v>95387</v>
      </c>
      <c r="F147" s="40">
        <f>F148+F160</f>
        <v>327.79999999999995</v>
      </c>
      <c r="G147" s="40">
        <f>G148+G160</f>
        <v>95714.8</v>
      </c>
      <c r="H147" s="40">
        <f>H148+H160</f>
        <v>2132.16</v>
      </c>
      <c r="I147" s="40">
        <f>I148+I160</f>
        <v>97846.95999999999</v>
      </c>
    </row>
    <row r="148" spans="1:9" s="72" customFormat="1" ht="18" customHeight="1">
      <c r="A148" s="4" t="s">
        <v>158</v>
      </c>
      <c r="B148" s="7" t="s">
        <v>276</v>
      </c>
      <c r="C148" s="21">
        <f>SUM(C149:C159)</f>
        <v>14226.2</v>
      </c>
      <c r="D148" s="32"/>
      <c r="E148" s="40">
        <f t="shared" si="2"/>
        <v>14226.2</v>
      </c>
      <c r="F148" s="48"/>
      <c r="G148" s="40">
        <f aca="true" t="shared" si="7" ref="G148:G203">E148+F148</f>
        <v>14226.2</v>
      </c>
      <c r="H148" s="66">
        <f>SUM(H149:H159)</f>
        <v>-58.31999999999999</v>
      </c>
      <c r="I148" s="40">
        <f aca="true" t="shared" si="8" ref="I148:I159">G148+H148</f>
        <v>14167.880000000001</v>
      </c>
    </row>
    <row r="149" spans="1:9" ht="18" customHeight="1">
      <c r="A149" s="5" t="s">
        <v>159</v>
      </c>
      <c r="B149" s="8" t="s">
        <v>160</v>
      </c>
      <c r="C149" s="22">
        <v>758.6</v>
      </c>
      <c r="D149" s="28"/>
      <c r="E149" s="42">
        <f t="shared" si="2"/>
        <v>758.6</v>
      </c>
      <c r="F149" s="45"/>
      <c r="G149" s="42">
        <f t="shared" si="7"/>
        <v>758.6</v>
      </c>
      <c r="H149" s="65">
        <v>-107.82</v>
      </c>
      <c r="I149" s="42">
        <f t="shared" si="8"/>
        <v>650.78</v>
      </c>
    </row>
    <row r="150" spans="1:9" ht="18" customHeight="1">
      <c r="A150" s="5" t="s">
        <v>161</v>
      </c>
      <c r="B150" s="8" t="s">
        <v>162</v>
      </c>
      <c r="C150" s="22">
        <v>53</v>
      </c>
      <c r="D150" s="28"/>
      <c r="E150" s="42">
        <f t="shared" si="2"/>
        <v>53</v>
      </c>
      <c r="F150" s="45"/>
      <c r="G150" s="42">
        <f t="shared" si="7"/>
        <v>53</v>
      </c>
      <c r="H150" s="65">
        <v>15.1</v>
      </c>
      <c r="I150" s="42">
        <f t="shared" si="8"/>
        <v>68.1</v>
      </c>
    </row>
    <row r="151" spans="1:9" ht="18" customHeight="1">
      <c r="A151" s="5" t="s">
        <v>163</v>
      </c>
      <c r="B151" s="8" t="s">
        <v>164</v>
      </c>
      <c r="C151" s="22">
        <v>98.9</v>
      </c>
      <c r="D151" s="28"/>
      <c r="E151" s="42">
        <f t="shared" si="2"/>
        <v>98.9</v>
      </c>
      <c r="F151" s="45"/>
      <c r="G151" s="42">
        <f t="shared" si="7"/>
        <v>98.9</v>
      </c>
      <c r="H151" s="65">
        <v>40.6</v>
      </c>
      <c r="I151" s="42">
        <f t="shared" si="8"/>
        <v>139.5</v>
      </c>
    </row>
    <row r="152" spans="1:9" ht="18" customHeight="1">
      <c r="A152" s="5" t="s">
        <v>165</v>
      </c>
      <c r="B152" s="8" t="s">
        <v>166</v>
      </c>
      <c r="C152" s="22">
        <v>36.4</v>
      </c>
      <c r="D152" s="28"/>
      <c r="E152" s="42">
        <f t="shared" si="2"/>
        <v>36.4</v>
      </c>
      <c r="F152" s="45"/>
      <c r="G152" s="42">
        <f t="shared" si="7"/>
        <v>36.4</v>
      </c>
      <c r="H152" s="65">
        <v>10.6</v>
      </c>
      <c r="I152" s="42">
        <f t="shared" si="8"/>
        <v>47</v>
      </c>
    </row>
    <row r="153" spans="1:9" ht="18" customHeight="1">
      <c r="A153" s="5" t="s">
        <v>165</v>
      </c>
      <c r="B153" s="8" t="s">
        <v>167</v>
      </c>
      <c r="C153" s="22">
        <v>55.3</v>
      </c>
      <c r="D153" s="28"/>
      <c r="E153" s="42">
        <f t="shared" si="2"/>
        <v>55.3</v>
      </c>
      <c r="F153" s="45"/>
      <c r="G153" s="42">
        <f t="shared" si="7"/>
        <v>55.3</v>
      </c>
      <c r="H153" s="65">
        <v>11.4</v>
      </c>
      <c r="I153" s="42">
        <f t="shared" si="8"/>
        <v>66.7</v>
      </c>
    </row>
    <row r="154" spans="1:9" ht="18" customHeight="1" hidden="1" outlineLevel="1">
      <c r="A154" s="5" t="s">
        <v>168</v>
      </c>
      <c r="B154" s="8" t="s">
        <v>223</v>
      </c>
      <c r="C154" s="22">
        <v>0</v>
      </c>
      <c r="D154" s="28"/>
      <c r="E154" s="42">
        <f t="shared" si="2"/>
        <v>0</v>
      </c>
      <c r="F154" s="45"/>
      <c r="G154" s="42">
        <f t="shared" si="7"/>
        <v>0</v>
      </c>
      <c r="H154" s="65"/>
      <c r="I154" s="42">
        <f t="shared" si="8"/>
        <v>0</v>
      </c>
    </row>
    <row r="155" spans="1:9" ht="18" customHeight="1" collapsed="1">
      <c r="A155" s="5" t="s">
        <v>169</v>
      </c>
      <c r="B155" s="8" t="s">
        <v>348</v>
      </c>
      <c r="C155" s="22">
        <v>92.2</v>
      </c>
      <c r="D155" s="28"/>
      <c r="E155" s="42">
        <f t="shared" si="2"/>
        <v>92.2</v>
      </c>
      <c r="F155" s="45"/>
      <c r="G155" s="42">
        <f t="shared" si="7"/>
        <v>92.2</v>
      </c>
      <c r="H155" s="65">
        <v>1.8</v>
      </c>
      <c r="I155" s="42">
        <f t="shared" si="8"/>
        <v>94</v>
      </c>
    </row>
    <row r="156" spans="1:9" ht="18" customHeight="1">
      <c r="A156" s="5" t="s">
        <v>171</v>
      </c>
      <c r="B156" s="8" t="s">
        <v>172</v>
      </c>
      <c r="C156" s="22">
        <v>86.4</v>
      </c>
      <c r="D156" s="28"/>
      <c r="E156" s="42">
        <f t="shared" si="2"/>
        <v>86.4</v>
      </c>
      <c r="F156" s="45"/>
      <c r="G156" s="42">
        <f t="shared" si="7"/>
        <v>86.4</v>
      </c>
      <c r="H156" s="65">
        <v>-30</v>
      </c>
      <c r="I156" s="42">
        <f t="shared" si="8"/>
        <v>56.400000000000006</v>
      </c>
    </row>
    <row r="157" spans="1:9" ht="18" customHeight="1">
      <c r="A157" s="5" t="s">
        <v>173</v>
      </c>
      <c r="B157" s="8" t="s">
        <v>349</v>
      </c>
      <c r="C157" s="22">
        <v>5256.1</v>
      </c>
      <c r="D157" s="28"/>
      <c r="E157" s="42">
        <f t="shared" si="2"/>
        <v>5256.1</v>
      </c>
      <c r="F157" s="45"/>
      <c r="G157" s="42">
        <f t="shared" si="7"/>
        <v>5256.1</v>
      </c>
      <c r="H157" s="65"/>
      <c r="I157" s="42">
        <f t="shared" si="8"/>
        <v>5256.1</v>
      </c>
    </row>
    <row r="158" spans="1:9" ht="18" customHeight="1">
      <c r="A158" s="5" t="s">
        <v>174</v>
      </c>
      <c r="B158" s="8" t="s">
        <v>350</v>
      </c>
      <c r="C158" s="22">
        <v>2172</v>
      </c>
      <c r="D158" s="28"/>
      <c r="E158" s="42">
        <f t="shared" si="2"/>
        <v>2172</v>
      </c>
      <c r="F158" s="45"/>
      <c r="G158" s="42">
        <f t="shared" si="7"/>
        <v>2172</v>
      </c>
      <c r="H158" s="65"/>
      <c r="I158" s="42">
        <f t="shared" si="8"/>
        <v>2172</v>
      </c>
    </row>
    <row r="159" spans="1:9" ht="18" customHeight="1">
      <c r="A159" s="5" t="s">
        <v>175</v>
      </c>
      <c r="B159" s="8" t="s">
        <v>176</v>
      </c>
      <c r="C159" s="22">
        <v>5617.3</v>
      </c>
      <c r="D159" s="28"/>
      <c r="E159" s="42">
        <f t="shared" si="2"/>
        <v>5617.3</v>
      </c>
      <c r="F159" s="45"/>
      <c r="G159" s="42">
        <f t="shared" si="7"/>
        <v>5617.3</v>
      </c>
      <c r="H159" s="65"/>
      <c r="I159" s="42">
        <f t="shared" si="8"/>
        <v>5617.3</v>
      </c>
    </row>
    <row r="160" spans="1:9" s="72" customFormat="1" ht="16.5" customHeight="1">
      <c r="A160" s="4" t="s">
        <v>177</v>
      </c>
      <c r="B160" s="7" t="s">
        <v>277</v>
      </c>
      <c r="C160" s="21">
        <f>SUM(C161:C176)</f>
        <v>80122.1</v>
      </c>
      <c r="D160" s="32"/>
      <c r="E160" s="40">
        <f>SUM(E161:E176)</f>
        <v>81160.8</v>
      </c>
      <c r="F160" s="40">
        <f>SUM(F161:F176)</f>
        <v>327.79999999999995</v>
      </c>
      <c r="G160" s="40">
        <f>SUM(G161:G176)</f>
        <v>81488.6</v>
      </c>
      <c r="H160" s="40">
        <f>SUM(H161:H176)</f>
        <v>2190.48</v>
      </c>
      <c r="I160" s="40">
        <f>SUM(I161:I176)</f>
        <v>83679.07999999999</v>
      </c>
    </row>
    <row r="161" spans="1:9" ht="18" customHeight="1">
      <c r="A161" s="5" t="s">
        <v>178</v>
      </c>
      <c r="B161" s="8" t="s">
        <v>160</v>
      </c>
      <c r="C161" s="22">
        <v>58100.2</v>
      </c>
      <c r="D161" s="28"/>
      <c r="E161" s="42">
        <v>59068.9</v>
      </c>
      <c r="F161" s="45">
        <v>91.1</v>
      </c>
      <c r="G161" s="42">
        <f t="shared" si="7"/>
        <v>59160</v>
      </c>
      <c r="H161" s="65">
        <v>546.4</v>
      </c>
      <c r="I161" s="42">
        <f aca="true" t="shared" si="9" ref="I161:I176">G161+H161</f>
        <v>59706.4</v>
      </c>
    </row>
    <row r="162" spans="1:9" ht="17.25" customHeight="1" hidden="1" outlineLevel="1">
      <c r="A162" s="5" t="s">
        <v>179</v>
      </c>
      <c r="B162" s="8" t="s">
        <v>162</v>
      </c>
      <c r="C162" s="22">
        <v>0</v>
      </c>
      <c r="D162" s="28"/>
      <c r="E162" s="42">
        <f t="shared" si="2"/>
        <v>0</v>
      </c>
      <c r="F162" s="45"/>
      <c r="G162" s="42">
        <f t="shared" si="7"/>
        <v>0</v>
      </c>
      <c r="H162" s="65"/>
      <c r="I162" s="42">
        <f t="shared" si="9"/>
        <v>0</v>
      </c>
    </row>
    <row r="163" spans="1:9" ht="18" customHeight="1" collapsed="1">
      <c r="A163" s="5" t="s">
        <v>180</v>
      </c>
      <c r="B163" s="8" t="s">
        <v>164</v>
      </c>
      <c r="C163" s="22">
        <v>180</v>
      </c>
      <c r="D163" s="28"/>
      <c r="E163" s="42">
        <f t="shared" si="2"/>
        <v>180</v>
      </c>
      <c r="F163" s="45"/>
      <c r="G163" s="42">
        <f t="shared" si="7"/>
        <v>180</v>
      </c>
      <c r="H163" s="65">
        <v>-180</v>
      </c>
      <c r="I163" s="42">
        <f t="shared" si="9"/>
        <v>0</v>
      </c>
    </row>
    <row r="164" spans="1:9" ht="18" customHeight="1">
      <c r="A164" s="5" t="s">
        <v>376</v>
      </c>
      <c r="B164" s="8" t="s">
        <v>166</v>
      </c>
      <c r="C164" s="22"/>
      <c r="D164" s="28"/>
      <c r="E164" s="42"/>
      <c r="F164" s="45"/>
      <c r="G164" s="42">
        <v>0</v>
      </c>
      <c r="H164" s="65">
        <v>173.2</v>
      </c>
      <c r="I164" s="42">
        <f t="shared" si="9"/>
        <v>173.2</v>
      </c>
    </row>
    <row r="165" spans="1:9" ht="18" customHeight="1">
      <c r="A165" s="5" t="s">
        <v>181</v>
      </c>
      <c r="B165" s="8" t="s">
        <v>167</v>
      </c>
      <c r="C165" s="22">
        <v>840</v>
      </c>
      <c r="D165" s="28"/>
      <c r="E165" s="42">
        <v>910</v>
      </c>
      <c r="F165" s="45">
        <v>100</v>
      </c>
      <c r="G165" s="42">
        <f t="shared" si="7"/>
        <v>1010</v>
      </c>
      <c r="H165" s="65">
        <v>30</v>
      </c>
      <c r="I165" s="42">
        <f t="shared" si="9"/>
        <v>1040</v>
      </c>
    </row>
    <row r="166" spans="1:9" ht="18" customHeight="1">
      <c r="A166" s="5" t="s">
        <v>377</v>
      </c>
      <c r="B166" s="8" t="s">
        <v>348</v>
      </c>
      <c r="C166" s="22"/>
      <c r="D166" s="28"/>
      <c r="E166" s="42"/>
      <c r="F166" s="45"/>
      <c r="G166" s="42">
        <v>0</v>
      </c>
      <c r="H166" s="65">
        <v>1008</v>
      </c>
      <c r="I166" s="42">
        <f t="shared" si="9"/>
        <v>1008</v>
      </c>
    </row>
    <row r="167" spans="1:9" ht="18" customHeight="1">
      <c r="A167" s="5" t="s">
        <v>182</v>
      </c>
      <c r="B167" s="8" t="s">
        <v>350</v>
      </c>
      <c r="C167" s="22">
        <v>100.1</v>
      </c>
      <c r="D167" s="28"/>
      <c r="E167" s="42">
        <f t="shared" si="2"/>
        <v>100.1</v>
      </c>
      <c r="F167" s="45"/>
      <c r="G167" s="42">
        <f t="shared" si="7"/>
        <v>100.1</v>
      </c>
      <c r="H167" s="65">
        <v>56.8</v>
      </c>
      <c r="I167" s="42">
        <f t="shared" si="9"/>
        <v>156.89999999999998</v>
      </c>
    </row>
    <row r="168" spans="1:9" ht="18" customHeight="1">
      <c r="A168" s="5" t="s">
        <v>183</v>
      </c>
      <c r="B168" s="8" t="s">
        <v>176</v>
      </c>
      <c r="C168" s="22">
        <v>1592.7</v>
      </c>
      <c r="D168" s="28"/>
      <c r="E168" s="42">
        <f t="shared" si="2"/>
        <v>1592.7</v>
      </c>
      <c r="F168" s="45"/>
      <c r="G168" s="42">
        <f t="shared" si="7"/>
        <v>1592.7</v>
      </c>
      <c r="H168" s="65">
        <v>436.58</v>
      </c>
      <c r="I168" s="42">
        <f t="shared" si="9"/>
        <v>2029.28</v>
      </c>
    </row>
    <row r="169" spans="1:9" ht="17.25" customHeight="1">
      <c r="A169" s="5" t="s">
        <v>184</v>
      </c>
      <c r="B169" s="8" t="s">
        <v>345</v>
      </c>
      <c r="C169" s="22">
        <v>213.2</v>
      </c>
      <c r="D169" s="28"/>
      <c r="E169" s="42">
        <f t="shared" si="2"/>
        <v>213.2</v>
      </c>
      <c r="F169" s="45"/>
      <c r="G169" s="42">
        <f t="shared" si="7"/>
        <v>213.2</v>
      </c>
      <c r="H169" s="65">
        <v>-49</v>
      </c>
      <c r="I169" s="42">
        <f t="shared" si="9"/>
        <v>164.2</v>
      </c>
    </row>
    <row r="170" spans="1:9" ht="17.25" customHeight="1">
      <c r="A170" s="5" t="s">
        <v>186</v>
      </c>
      <c r="B170" s="8" t="s">
        <v>344</v>
      </c>
      <c r="C170" s="22">
        <v>166.4</v>
      </c>
      <c r="D170" s="28"/>
      <c r="E170" s="42">
        <f t="shared" si="2"/>
        <v>166.4</v>
      </c>
      <c r="F170" s="45">
        <v>12.7</v>
      </c>
      <c r="G170" s="42">
        <f t="shared" si="7"/>
        <v>179.1</v>
      </c>
      <c r="H170" s="65"/>
      <c r="I170" s="42">
        <f t="shared" si="9"/>
        <v>179.1</v>
      </c>
    </row>
    <row r="171" spans="1:9" ht="17.25" customHeight="1">
      <c r="A171" s="5" t="s">
        <v>188</v>
      </c>
      <c r="B171" s="8" t="s">
        <v>189</v>
      </c>
      <c r="C171" s="22">
        <v>316.5</v>
      </c>
      <c r="D171" s="28"/>
      <c r="E171" s="42">
        <f aca="true" t="shared" si="10" ref="E171:E176">C171+D171</f>
        <v>316.5</v>
      </c>
      <c r="F171" s="45"/>
      <c r="G171" s="42">
        <f t="shared" si="7"/>
        <v>316.5</v>
      </c>
      <c r="H171" s="65"/>
      <c r="I171" s="42">
        <f t="shared" si="9"/>
        <v>316.5</v>
      </c>
    </row>
    <row r="172" spans="1:9" ht="17.25" customHeight="1">
      <c r="A172" s="5" t="s">
        <v>190</v>
      </c>
      <c r="B172" s="8" t="s">
        <v>191</v>
      </c>
      <c r="C172" s="22">
        <v>760</v>
      </c>
      <c r="D172" s="28"/>
      <c r="E172" s="42">
        <f t="shared" si="10"/>
        <v>760</v>
      </c>
      <c r="F172" s="45"/>
      <c r="G172" s="42">
        <f t="shared" si="7"/>
        <v>760</v>
      </c>
      <c r="H172" s="65"/>
      <c r="I172" s="42">
        <f t="shared" si="9"/>
        <v>760</v>
      </c>
    </row>
    <row r="173" spans="1:9" ht="17.25" customHeight="1">
      <c r="A173" s="5" t="s">
        <v>192</v>
      </c>
      <c r="B173" s="8" t="s">
        <v>385</v>
      </c>
      <c r="C173" s="22">
        <v>3738.1</v>
      </c>
      <c r="D173" s="28"/>
      <c r="E173" s="42">
        <f t="shared" si="10"/>
        <v>3738.1</v>
      </c>
      <c r="F173" s="45"/>
      <c r="G173" s="42">
        <f t="shared" si="7"/>
        <v>3738.1</v>
      </c>
      <c r="H173" s="65"/>
      <c r="I173" s="42">
        <f t="shared" si="9"/>
        <v>3738.1</v>
      </c>
    </row>
    <row r="174" spans="1:9" ht="17.25" customHeight="1">
      <c r="A174" s="5" t="s">
        <v>194</v>
      </c>
      <c r="B174" s="8" t="s">
        <v>195</v>
      </c>
      <c r="C174" s="22">
        <v>1739.8</v>
      </c>
      <c r="D174" s="28"/>
      <c r="E174" s="42">
        <f t="shared" si="10"/>
        <v>1739.8</v>
      </c>
      <c r="F174" s="45"/>
      <c r="G174" s="42">
        <f t="shared" si="7"/>
        <v>1739.8</v>
      </c>
      <c r="H174" s="65">
        <v>79.1</v>
      </c>
      <c r="I174" s="42">
        <f t="shared" si="9"/>
        <v>1818.8999999999999</v>
      </c>
    </row>
    <row r="175" spans="1:9" ht="18" customHeight="1">
      <c r="A175" s="5" t="s">
        <v>196</v>
      </c>
      <c r="B175" s="8" t="s">
        <v>347</v>
      </c>
      <c r="C175" s="22">
        <v>3403.8</v>
      </c>
      <c r="D175" s="28"/>
      <c r="E175" s="42">
        <f t="shared" si="10"/>
        <v>3403.8</v>
      </c>
      <c r="F175" s="45">
        <v>124</v>
      </c>
      <c r="G175" s="42">
        <f t="shared" si="7"/>
        <v>3527.8</v>
      </c>
      <c r="H175" s="65">
        <v>89.4</v>
      </c>
      <c r="I175" s="42">
        <f t="shared" si="9"/>
        <v>3617.2000000000003</v>
      </c>
    </row>
    <row r="176" spans="1:9" ht="18" customHeight="1">
      <c r="A176" s="5" t="s">
        <v>198</v>
      </c>
      <c r="B176" s="8" t="s">
        <v>199</v>
      </c>
      <c r="C176" s="22">
        <v>8971.3</v>
      </c>
      <c r="D176" s="28"/>
      <c r="E176" s="42">
        <f t="shared" si="10"/>
        <v>8971.3</v>
      </c>
      <c r="F176" s="45"/>
      <c r="G176" s="42">
        <f t="shared" si="7"/>
        <v>8971.3</v>
      </c>
      <c r="H176" s="65"/>
      <c r="I176" s="42">
        <f t="shared" si="9"/>
        <v>8971.3</v>
      </c>
    </row>
    <row r="177" spans="1:9" s="72" customFormat="1" ht="42.75" customHeight="1" hidden="1">
      <c r="A177" s="4" t="s">
        <v>200</v>
      </c>
      <c r="B177" s="38" t="s">
        <v>278</v>
      </c>
      <c r="C177" s="21">
        <f>C178+C179</f>
        <v>2.2</v>
      </c>
      <c r="D177" s="32"/>
      <c r="E177" s="40">
        <f>E179</f>
        <v>0</v>
      </c>
      <c r="F177" s="40">
        <f>F179</f>
        <v>0</v>
      </c>
      <c r="G177" s="40">
        <f>G179</f>
        <v>0</v>
      </c>
      <c r="H177" s="40">
        <f>H179</f>
        <v>0</v>
      </c>
      <c r="I177" s="40">
        <f>I179</f>
        <v>0</v>
      </c>
    </row>
    <row r="178" spans="1:9" ht="15" hidden="1" outlineLevel="1">
      <c r="A178" s="5" t="s">
        <v>201</v>
      </c>
      <c r="B178" s="8" t="s">
        <v>160</v>
      </c>
      <c r="C178" s="22">
        <v>0</v>
      </c>
      <c r="D178" s="28"/>
      <c r="E178" s="42">
        <f>C178+D178</f>
        <v>0</v>
      </c>
      <c r="F178" s="45"/>
      <c r="G178" s="42">
        <f t="shared" si="7"/>
        <v>0</v>
      </c>
      <c r="H178" s="65"/>
      <c r="I178" s="42">
        <f>G178+H178</f>
        <v>0</v>
      </c>
    </row>
    <row r="179" spans="1:9" ht="21" customHeight="1" hidden="1" collapsed="1">
      <c r="A179" s="5" t="s">
        <v>202</v>
      </c>
      <c r="B179" s="8" t="s">
        <v>203</v>
      </c>
      <c r="C179" s="22">
        <v>2.2</v>
      </c>
      <c r="D179" s="28"/>
      <c r="E179" s="42">
        <v>0</v>
      </c>
      <c r="F179" s="45">
        <v>0</v>
      </c>
      <c r="G179" s="42">
        <f t="shared" si="7"/>
        <v>0</v>
      </c>
      <c r="H179" s="65">
        <v>0</v>
      </c>
      <c r="I179" s="42">
        <f>G179+H179</f>
        <v>0</v>
      </c>
    </row>
    <row r="180" spans="1:9" ht="63.75" customHeight="1">
      <c r="A180" s="4" t="s">
        <v>378</v>
      </c>
      <c r="B180" s="7" t="s">
        <v>278</v>
      </c>
      <c r="C180" s="22"/>
      <c r="D180" s="28"/>
      <c r="E180" s="40">
        <f>E182</f>
        <v>2.2</v>
      </c>
      <c r="F180" s="48">
        <f>F182+F181+F183</f>
        <v>28.9</v>
      </c>
      <c r="G180" s="48">
        <f>G182+G181+G183</f>
        <v>31.099999999999998</v>
      </c>
      <c r="H180" s="66">
        <f>H182+H181+H183</f>
        <v>128.7</v>
      </c>
      <c r="I180" s="48">
        <f>I182+I181+I183</f>
        <v>159.8</v>
      </c>
    </row>
    <row r="181" spans="1:9" ht="18" customHeight="1">
      <c r="A181" s="5" t="s">
        <v>322</v>
      </c>
      <c r="B181" s="8" t="s">
        <v>164</v>
      </c>
      <c r="C181" s="22"/>
      <c r="D181" s="28"/>
      <c r="E181" s="42">
        <v>0</v>
      </c>
      <c r="F181" s="45"/>
      <c r="G181" s="42">
        <f>E181+F181</f>
        <v>0</v>
      </c>
      <c r="H181" s="65">
        <v>43.7</v>
      </c>
      <c r="I181" s="42">
        <f>G181+H181</f>
        <v>43.7</v>
      </c>
    </row>
    <row r="182" spans="1:9" ht="18" customHeight="1">
      <c r="A182" s="5" t="s">
        <v>381</v>
      </c>
      <c r="B182" s="8" t="s">
        <v>346</v>
      </c>
      <c r="C182" s="22"/>
      <c r="D182" s="28"/>
      <c r="E182" s="42">
        <v>2.2</v>
      </c>
      <c r="F182" s="45"/>
      <c r="G182" s="42">
        <f>E182+F182</f>
        <v>2.2</v>
      </c>
      <c r="H182" s="65"/>
      <c r="I182" s="42">
        <f>G182+H182</f>
        <v>2.2</v>
      </c>
    </row>
    <row r="183" spans="1:9" ht="18" customHeight="1">
      <c r="A183" s="5" t="s">
        <v>382</v>
      </c>
      <c r="B183" s="8" t="s">
        <v>347</v>
      </c>
      <c r="C183" s="22"/>
      <c r="D183" s="28"/>
      <c r="E183" s="42">
        <v>0</v>
      </c>
      <c r="F183" s="45">
        <v>28.9</v>
      </c>
      <c r="G183" s="42">
        <f>E183+F183</f>
        <v>28.9</v>
      </c>
      <c r="H183" s="65">
        <v>85</v>
      </c>
      <c r="I183" s="42">
        <f>G183+H183</f>
        <v>113.9</v>
      </c>
    </row>
    <row r="184" spans="1:9" ht="36" customHeight="1" hidden="1">
      <c r="A184" s="4" t="s">
        <v>204</v>
      </c>
      <c r="B184" s="7" t="s">
        <v>205</v>
      </c>
      <c r="C184" s="21">
        <f>C185+C194</f>
        <v>4139.799999999999</v>
      </c>
      <c r="D184" s="32"/>
      <c r="E184" s="40">
        <f>E185+E194</f>
        <v>0</v>
      </c>
      <c r="F184" s="40">
        <f>F185+F194</f>
        <v>0</v>
      </c>
      <c r="G184" s="40">
        <f>G185+G194</f>
        <v>0</v>
      </c>
      <c r="H184" s="40">
        <f>H185+H194</f>
        <v>0</v>
      </c>
      <c r="I184" s="40">
        <f>I185+I194</f>
        <v>0</v>
      </c>
    </row>
    <row r="185" spans="1:9" ht="42.75" customHeight="1" hidden="1">
      <c r="A185" s="4" t="s">
        <v>279</v>
      </c>
      <c r="B185" s="7" t="s">
        <v>280</v>
      </c>
      <c r="C185" s="21">
        <f>SUM(C186:C193)</f>
        <v>2516.2</v>
      </c>
      <c r="D185" s="32"/>
      <c r="E185" s="40">
        <f>SUM(E186:E193)</f>
        <v>0</v>
      </c>
      <c r="F185" s="40">
        <f>SUM(F186:F193)</f>
        <v>0</v>
      </c>
      <c r="G185" s="40">
        <f>SUM(G186:G193)</f>
        <v>0</v>
      </c>
      <c r="H185" s="40">
        <f>SUM(H186:H193)</f>
        <v>0</v>
      </c>
      <c r="I185" s="40">
        <f>SUM(I186:I193)</f>
        <v>0</v>
      </c>
    </row>
    <row r="186" spans="1:9" ht="21" customHeight="1" hidden="1">
      <c r="A186" s="5" t="s">
        <v>306</v>
      </c>
      <c r="B186" s="8" t="s">
        <v>160</v>
      </c>
      <c r="C186" s="22">
        <v>1469.9</v>
      </c>
      <c r="D186" s="28"/>
      <c r="E186" s="42">
        <v>0</v>
      </c>
      <c r="F186" s="45">
        <v>0</v>
      </c>
      <c r="G186" s="42">
        <f t="shared" si="7"/>
        <v>0</v>
      </c>
      <c r="H186" s="65">
        <v>0</v>
      </c>
      <c r="I186" s="42">
        <f aca="true" t="shared" si="11" ref="I186:I193">G186+H186</f>
        <v>0</v>
      </c>
    </row>
    <row r="187" spans="1:9" ht="21" customHeight="1" hidden="1">
      <c r="A187" s="5" t="s">
        <v>305</v>
      </c>
      <c r="B187" s="8" t="s">
        <v>162</v>
      </c>
      <c r="C187" s="22">
        <v>127.2</v>
      </c>
      <c r="D187" s="28"/>
      <c r="E187" s="42">
        <v>0</v>
      </c>
      <c r="F187" s="45">
        <v>0</v>
      </c>
      <c r="G187" s="42">
        <f t="shared" si="7"/>
        <v>0</v>
      </c>
      <c r="H187" s="65">
        <v>0</v>
      </c>
      <c r="I187" s="42">
        <f t="shared" si="11"/>
        <v>0</v>
      </c>
    </row>
    <row r="188" spans="1:9" ht="21" customHeight="1" hidden="1">
      <c r="A188" s="5" t="s">
        <v>300</v>
      </c>
      <c r="B188" s="8" t="s">
        <v>164</v>
      </c>
      <c r="C188" s="22">
        <v>234.8</v>
      </c>
      <c r="D188" s="28"/>
      <c r="E188" s="42">
        <v>0</v>
      </c>
      <c r="F188" s="45">
        <v>0</v>
      </c>
      <c r="G188" s="42">
        <f t="shared" si="7"/>
        <v>0</v>
      </c>
      <c r="H188" s="65">
        <v>0</v>
      </c>
      <c r="I188" s="42">
        <f t="shared" si="11"/>
        <v>0</v>
      </c>
    </row>
    <row r="189" spans="1:9" ht="21" customHeight="1" hidden="1">
      <c r="A189" s="5" t="s">
        <v>301</v>
      </c>
      <c r="B189" s="8" t="s">
        <v>166</v>
      </c>
      <c r="C189" s="22">
        <v>86.3</v>
      </c>
      <c r="D189" s="28"/>
      <c r="E189" s="42">
        <v>0</v>
      </c>
      <c r="F189" s="45">
        <v>0</v>
      </c>
      <c r="G189" s="42">
        <f t="shared" si="7"/>
        <v>0</v>
      </c>
      <c r="H189" s="65">
        <v>0</v>
      </c>
      <c r="I189" s="42">
        <f t="shared" si="11"/>
        <v>0</v>
      </c>
    </row>
    <row r="190" spans="1:9" ht="21" customHeight="1" hidden="1">
      <c r="A190" s="5" t="s">
        <v>304</v>
      </c>
      <c r="B190" s="8" t="s">
        <v>206</v>
      </c>
      <c r="C190" s="22">
        <v>132.7</v>
      </c>
      <c r="D190" s="28"/>
      <c r="E190" s="42">
        <v>0</v>
      </c>
      <c r="F190" s="45">
        <v>0</v>
      </c>
      <c r="G190" s="42">
        <f t="shared" si="7"/>
        <v>0</v>
      </c>
      <c r="H190" s="65">
        <v>0</v>
      </c>
      <c r="I190" s="42">
        <f t="shared" si="11"/>
        <v>0</v>
      </c>
    </row>
    <row r="191" spans="1:9" ht="21" customHeight="1" hidden="1" outlineLevel="1">
      <c r="A191" s="5" t="s">
        <v>207</v>
      </c>
      <c r="B191" s="8" t="s">
        <v>223</v>
      </c>
      <c r="C191" s="22">
        <v>0</v>
      </c>
      <c r="D191" s="28"/>
      <c r="E191" s="42">
        <f>C191+D191</f>
        <v>0</v>
      </c>
      <c r="F191" s="45"/>
      <c r="G191" s="42">
        <f t="shared" si="7"/>
        <v>0</v>
      </c>
      <c r="H191" s="65"/>
      <c r="I191" s="42">
        <f t="shared" si="11"/>
        <v>0</v>
      </c>
    </row>
    <row r="192" spans="1:9" ht="21" customHeight="1" hidden="1" collapsed="1">
      <c r="A192" s="5" t="s">
        <v>303</v>
      </c>
      <c r="B192" s="8" t="s">
        <v>170</v>
      </c>
      <c r="C192" s="22">
        <v>222.6</v>
      </c>
      <c r="D192" s="28"/>
      <c r="E192" s="42">
        <v>0</v>
      </c>
      <c r="F192" s="45">
        <v>0</v>
      </c>
      <c r="G192" s="42">
        <f t="shared" si="7"/>
        <v>0</v>
      </c>
      <c r="H192" s="65">
        <v>0</v>
      </c>
      <c r="I192" s="42">
        <f t="shared" si="11"/>
        <v>0</v>
      </c>
    </row>
    <row r="193" spans="1:9" ht="21" customHeight="1" hidden="1">
      <c r="A193" s="5" t="s">
        <v>302</v>
      </c>
      <c r="B193" s="8" t="s">
        <v>172</v>
      </c>
      <c r="C193" s="22">
        <v>242.7</v>
      </c>
      <c r="D193" s="28"/>
      <c r="E193" s="42">
        <v>0</v>
      </c>
      <c r="F193" s="45">
        <v>0</v>
      </c>
      <c r="G193" s="42">
        <f t="shared" si="7"/>
        <v>0</v>
      </c>
      <c r="H193" s="65">
        <v>0</v>
      </c>
      <c r="I193" s="42">
        <f t="shared" si="11"/>
        <v>0</v>
      </c>
    </row>
    <row r="194" spans="1:9" ht="42.75" hidden="1">
      <c r="A194" s="4" t="s">
        <v>281</v>
      </c>
      <c r="B194" s="7" t="s">
        <v>282</v>
      </c>
      <c r="C194" s="21">
        <f>SUM(C195:C203)</f>
        <v>1623.6</v>
      </c>
      <c r="D194" s="32"/>
      <c r="E194" s="40">
        <f>SUM(E195:E203)</f>
        <v>0</v>
      </c>
      <c r="F194" s="40">
        <f>SUM(F195:F203)</f>
        <v>0</v>
      </c>
      <c r="G194" s="40">
        <f>SUM(G195:G203)</f>
        <v>0</v>
      </c>
      <c r="H194" s="40">
        <f>SUM(H195:H203)</f>
        <v>0</v>
      </c>
      <c r="I194" s="40">
        <f>SUM(I195:I203)</f>
        <v>0</v>
      </c>
    </row>
    <row r="195" spans="1:9" ht="18" customHeight="1" hidden="1">
      <c r="A195" s="5" t="s">
        <v>298</v>
      </c>
      <c r="B195" s="8" t="s">
        <v>160</v>
      </c>
      <c r="C195" s="22">
        <v>1439.8</v>
      </c>
      <c r="D195" s="28"/>
      <c r="E195" s="42">
        <v>0</v>
      </c>
      <c r="F195" s="45">
        <v>0</v>
      </c>
      <c r="G195" s="42">
        <f t="shared" si="7"/>
        <v>0</v>
      </c>
      <c r="H195" s="65">
        <v>0</v>
      </c>
      <c r="I195" s="42">
        <f aca="true" t="shared" si="12" ref="I195:I203">G195+H195</f>
        <v>0</v>
      </c>
    </row>
    <row r="196" spans="1:9" ht="16.5" customHeight="1" hidden="1" outlineLevel="1">
      <c r="A196" s="5" t="s">
        <v>208</v>
      </c>
      <c r="B196" s="8" t="s">
        <v>166</v>
      </c>
      <c r="C196" s="22">
        <v>0</v>
      </c>
      <c r="D196" s="28"/>
      <c r="E196" s="42">
        <f>C196+D196</f>
        <v>0</v>
      </c>
      <c r="F196" s="45"/>
      <c r="G196" s="42">
        <f t="shared" si="7"/>
        <v>0</v>
      </c>
      <c r="H196" s="65"/>
      <c r="I196" s="42">
        <f t="shared" si="12"/>
        <v>0</v>
      </c>
    </row>
    <row r="197" spans="1:9" ht="18" customHeight="1" hidden="1" collapsed="1">
      <c r="A197" s="5" t="s">
        <v>299</v>
      </c>
      <c r="B197" s="8" t="s">
        <v>167</v>
      </c>
      <c r="C197" s="22">
        <v>87.8</v>
      </c>
      <c r="D197" s="28"/>
      <c r="E197" s="42">
        <v>0</v>
      </c>
      <c r="F197" s="45">
        <v>0</v>
      </c>
      <c r="G197" s="42">
        <f t="shared" si="7"/>
        <v>0</v>
      </c>
      <c r="H197" s="65">
        <v>0</v>
      </c>
      <c r="I197" s="42">
        <f t="shared" si="12"/>
        <v>0</v>
      </c>
    </row>
    <row r="198" spans="1:9" ht="16.5" customHeight="1" hidden="1" outlineLevel="1">
      <c r="A198" s="5" t="s">
        <v>209</v>
      </c>
      <c r="B198" s="8" t="s">
        <v>170</v>
      </c>
      <c r="C198" s="22"/>
      <c r="D198" s="28"/>
      <c r="E198" s="42">
        <f>C198+D198</f>
        <v>0</v>
      </c>
      <c r="F198" s="45"/>
      <c r="G198" s="42">
        <f t="shared" si="7"/>
        <v>0</v>
      </c>
      <c r="H198" s="65"/>
      <c r="I198" s="42">
        <f t="shared" si="12"/>
        <v>0</v>
      </c>
    </row>
    <row r="199" spans="1:9" ht="16.5" customHeight="1" hidden="1" outlineLevel="1">
      <c r="A199" s="5" t="s">
        <v>210</v>
      </c>
      <c r="B199" s="8" t="s">
        <v>185</v>
      </c>
      <c r="C199" s="22"/>
      <c r="D199" s="28"/>
      <c r="E199" s="42">
        <f>C199+D199</f>
        <v>0</v>
      </c>
      <c r="F199" s="45"/>
      <c r="G199" s="42">
        <f t="shared" si="7"/>
        <v>0</v>
      </c>
      <c r="H199" s="65"/>
      <c r="I199" s="42">
        <f t="shared" si="12"/>
        <v>0</v>
      </c>
    </row>
    <row r="200" spans="1:9" ht="16.5" customHeight="1" hidden="1" outlineLevel="1">
      <c r="A200" s="5" t="s">
        <v>211</v>
      </c>
      <c r="B200" s="8" t="s">
        <v>203</v>
      </c>
      <c r="C200" s="22"/>
      <c r="D200" s="28"/>
      <c r="E200" s="42">
        <f>C200+D200</f>
        <v>0</v>
      </c>
      <c r="F200" s="45"/>
      <c r="G200" s="42">
        <f t="shared" si="7"/>
        <v>0</v>
      </c>
      <c r="H200" s="65"/>
      <c r="I200" s="42">
        <f t="shared" si="12"/>
        <v>0</v>
      </c>
    </row>
    <row r="201" spans="1:9" ht="18" customHeight="1" hidden="1" collapsed="1">
      <c r="A201" s="5" t="s">
        <v>323</v>
      </c>
      <c r="B201" s="8" t="s">
        <v>187</v>
      </c>
      <c r="C201" s="22"/>
      <c r="D201" s="28"/>
      <c r="E201" s="42">
        <f>C201+D201</f>
        <v>0</v>
      </c>
      <c r="F201" s="45">
        <v>0</v>
      </c>
      <c r="G201" s="42">
        <f t="shared" si="7"/>
        <v>0</v>
      </c>
      <c r="H201" s="65">
        <v>0</v>
      </c>
      <c r="I201" s="42">
        <f t="shared" si="12"/>
        <v>0</v>
      </c>
    </row>
    <row r="202" spans="1:9" ht="16.5" customHeight="1" hidden="1" outlineLevel="1">
      <c r="A202" s="5" t="s">
        <v>212</v>
      </c>
      <c r="B202" s="8" t="s">
        <v>193</v>
      </c>
      <c r="C202" s="22"/>
      <c r="D202" s="28"/>
      <c r="E202" s="42">
        <f>C202+D202</f>
        <v>0</v>
      </c>
      <c r="F202" s="45"/>
      <c r="G202" s="42">
        <f t="shared" si="7"/>
        <v>0</v>
      </c>
      <c r="H202" s="65"/>
      <c r="I202" s="42">
        <f t="shared" si="12"/>
        <v>0</v>
      </c>
    </row>
    <row r="203" spans="1:9" ht="23.25" customHeight="1" hidden="1" collapsed="1">
      <c r="A203" s="5" t="s">
        <v>297</v>
      </c>
      <c r="B203" s="8" t="s">
        <v>197</v>
      </c>
      <c r="C203" s="22">
        <v>96</v>
      </c>
      <c r="D203" s="28"/>
      <c r="E203" s="42">
        <v>0</v>
      </c>
      <c r="F203" s="45">
        <v>0</v>
      </c>
      <c r="G203" s="42">
        <f t="shared" si="7"/>
        <v>0</v>
      </c>
      <c r="H203" s="65">
        <v>0</v>
      </c>
      <c r="I203" s="42">
        <f t="shared" si="12"/>
        <v>0</v>
      </c>
    </row>
    <row r="204" spans="1:9" ht="50.25" customHeight="1">
      <c r="A204" s="4" t="s">
        <v>204</v>
      </c>
      <c r="B204" s="7" t="s">
        <v>205</v>
      </c>
      <c r="C204" s="22"/>
      <c r="D204" s="28"/>
      <c r="E204" s="48">
        <f>E208+E217</f>
        <v>4164.799999999999</v>
      </c>
      <c r="F204" s="48">
        <f>F208+F217</f>
        <v>146.2</v>
      </c>
      <c r="G204" s="48">
        <f>G208+G217+G205</f>
        <v>4311</v>
      </c>
      <c r="H204" s="66">
        <f>H208+H217+H205</f>
        <v>1196.1399999999999</v>
      </c>
      <c r="I204" s="48">
        <f>I208+I217+I205</f>
        <v>5507.139999999999</v>
      </c>
    </row>
    <row r="205" spans="1:9" ht="48.75" customHeight="1" hidden="1" outlineLevel="1">
      <c r="A205" s="4" t="s">
        <v>374</v>
      </c>
      <c r="B205" s="63" t="s">
        <v>375</v>
      </c>
      <c r="C205" s="22"/>
      <c r="D205" s="28"/>
      <c r="E205" s="48"/>
      <c r="F205" s="48"/>
      <c r="G205" s="48">
        <f aca="true" t="shared" si="13" ref="G205:I206">G206</f>
        <v>0</v>
      </c>
      <c r="H205" s="66">
        <f t="shared" si="13"/>
        <v>350</v>
      </c>
      <c r="I205" s="40">
        <f t="shared" si="13"/>
        <v>350</v>
      </c>
    </row>
    <row r="206" spans="1:9" ht="48" customHeight="1" collapsed="1">
      <c r="A206" s="4" t="s">
        <v>373</v>
      </c>
      <c r="B206" s="62" t="s">
        <v>372</v>
      </c>
      <c r="C206" s="22"/>
      <c r="D206" s="28"/>
      <c r="E206" s="48"/>
      <c r="F206" s="48"/>
      <c r="G206" s="48">
        <f t="shared" si="13"/>
        <v>0</v>
      </c>
      <c r="H206" s="66">
        <f t="shared" si="13"/>
        <v>350</v>
      </c>
      <c r="I206" s="40">
        <f t="shared" si="13"/>
        <v>350</v>
      </c>
    </row>
    <row r="207" spans="1:9" ht="18" customHeight="1">
      <c r="A207" s="5" t="s">
        <v>383</v>
      </c>
      <c r="B207" s="8" t="s">
        <v>195</v>
      </c>
      <c r="C207" s="22"/>
      <c r="D207" s="28"/>
      <c r="E207" s="48"/>
      <c r="F207" s="48"/>
      <c r="G207" s="45">
        <v>0</v>
      </c>
      <c r="H207" s="65">
        <v>350</v>
      </c>
      <c r="I207" s="42">
        <f>G207+H207</f>
        <v>350</v>
      </c>
    </row>
    <row r="208" spans="1:9" ht="44.25" customHeight="1">
      <c r="A208" s="4" t="s">
        <v>286</v>
      </c>
      <c r="B208" s="7" t="s">
        <v>333</v>
      </c>
      <c r="C208" s="22"/>
      <c r="D208" s="28"/>
      <c r="E208" s="48">
        <f>SUM(E209:E216)</f>
        <v>2516.2</v>
      </c>
      <c r="F208" s="48"/>
      <c r="G208" s="48">
        <f>SUM(G209:G216)</f>
        <v>2516.2</v>
      </c>
      <c r="H208" s="66">
        <f>SUM(H209:H216)</f>
        <v>385.93999999999994</v>
      </c>
      <c r="I208" s="48">
        <f>SUM(I209:I216)</f>
        <v>2902.14</v>
      </c>
    </row>
    <row r="209" spans="1:9" ht="18" customHeight="1">
      <c r="A209" s="5" t="s">
        <v>290</v>
      </c>
      <c r="B209" s="8" t="s">
        <v>160</v>
      </c>
      <c r="C209" s="22"/>
      <c r="D209" s="28"/>
      <c r="E209" s="45">
        <v>1469.9</v>
      </c>
      <c r="F209" s="45"/>
      <c r="G209" s="42">
        <f aca="true" t="shared" si="14" ref="G209:G216">E209+F209</f>
        <v>1469.9</v>
      </c>
      <c r="H209" s="65">
        <v>285.14</v>
      </c>
      <c r="I209" s="42">
        <f aca="true" t="shared" si="15" ref="I209:I216">G209+H209</f>
        <v>1755.04</v>
      </c>
    </row>
    <row r="210" spans="1:9" ht="18" customHeight="1">
      <c r="A210" s="5" t="s">
        <v>291</v>
      </c>
      <c r="B210" s="8" t="s">
        <v>162</v>
      </c>
      <c r="C210" s="22"/>
      <c r="D210" s="28"/>
      <c r="E210" s="45">
        <v>127.2</v>
      </c>
      <c r="F210" s="45"/>
      <c r="G210" s="42">
        <f t="shared" si="14"/>
        <v>127.2</v>
      </c>
      <c r="H210" s="65">
        <v>40.3</v>
      </c>
      <c r="I210" s="42">
        <f t="shared" si="15"/>
        <v>167.5</v>
      </c>
    </row>
    <row r="211" spans="1:9" ht="18" customHeight="1">
      <c r="A211" s="5" t="s">
        <v>292</v>
      </c>
      <c r="B211" s="8" t="s">
        <v>164</v>
      </c>
      <c r="C211" s="22"/>
      <c r="D211" s="28"/>
      <c r="E211" s="45">
        <v>234.8</v>
      </c>
      <c r="F211" s="45"/>
      <c r="G211" s="42">
        <f t="shared" si="14"/>
        <v>234.8</v>
      </c>
      <c r="H211" s="65">
        <v>95.7</v>
      </c>
      <c r="I211" s="42">
        <f t="shared" si="15"/>
        <v>330.5</v>
      </c>
    </row>
    <row r="212" spans="1:9" ht="18" customHeight="1">
      <c r="A212" s="5" t="s">
        <v>293</v>
      </c>
      <c r="B212" s="8" t="s">
        <v>166</v>
      </c>
      <c r="C212" s="22"/>
      <c r="D212" s="28"/>
      <c r="E212" s="45">
        <v>86.3</v>
      </c>
      <c r="F212" s="45"/>
      <c r="G212" s="42">
        <f t="shared" si="14"/>
        <v>86.3</v>
      </c>
      <c r="H212" s="65">
        <v>29.2</v>
      </c>
      <c r="I212" s="42">
        <f t="shared" si="15"/>
        <v>115.5</v>
      </c>
    </row>
    <row r="213" spans="1:9" ht="18" customHeight="1">
      <c r="A213" s="5" t="s">
        <v>294</v>
      </c>
      <c r="B213" s="8" t="s">
        <v>206</v>
      </c>
      <c r="C213" s="22"/>
      <c r="D213" s="28"/>
      <c r="E213" s="45">
        <v>132.7</v>
      </c>
      <c r="F213" s="45"/>
      <c r="G213" s="42">
        <f t="shared" si="14"/>
        <v>132.7</v>
      </c>
      <c r="H213" s="65">
        <v>31.3</v>
      </c>
      <c r="I213" s="42">
        <f t="shared" si="15"/>
        <v>164</v>
      </c>
    </row>
    <row r="214" spans="1:9" ht="18" customHeight="1" hidden="1" outlineLevel="1">
      <c r="A214" s="5" t="s">
        <v>207</v>
      </c>
      <c r="B214" s="8" t="s">
        <v>223</v>
      </c>
      <c r="C214" s="22"/>
      <c r="D214" s="28"/>
      <c r="E214" s="45">
        <v>0</v>
      </c>
      <c r="F214" s="45">
        <v>0</v>
      </c>
      <c r="G214" s="42">
        <f t="shared" si="14"/>
        <v>0</v>
      </c>
      <c r="H214" s="65"/>
      <c r="I214" s="42">
        <f t="shared" si="15"/>
        <v>0</v>
      </c>
    </row>
    <row r="215" spans="1:9" ht="17.25" customHeight="1" collapsed="1">
      <c r="A215" s="5" t="s">
        <v>295</v>
      </c>
      <c r="B215" s="8" t="s">
        <v>348</v>
      </c>
      <c r="C215" s="22"/>
      <c r="D215" s="28"/>
      <c r="E215" s="45">
        <v>222.6</v>
      </c>
      <c r="F215" s="45"/>
      <c r="G215" s="42">
        <f t="shared" si="14"/>
        <v>222.6</v>
      </c>
      <c r="H215" s="65">
        <v>8.4</v>
      </c>
      <c r="I215" s="42">
        <f t="shared" si="15"/>
        <v>231</v>
      </c>
    </row>
    <row r="216" spans="1:9" ht="18" customHeight="1">
      <c r="A216" s="5" t="s">
        <v>296</v>
      </c>
      <c r="B216" s="8" t="s">
        <v>172</v>
      </c>
      <c r="C216" s="22"/>
      <c r="D216" s="28"/>
      <c r="E216" s="45">
        <v>242.7</v>
      </c>
      <c r="F216" s="45"/>
      <c r="G216" s="42">
        <f t="shared" si="14"/>
        <v>242.7</v>
      </c>
      <c r="H216" s="65">
        <v>-104.1</v>
      </c>
      <c r="I216" s="42">
        <f t="shared" si="15"/>
        <v>138.6</v>
      </c>
    </row>
    <row r="217" spans="1:9" ht="36.75" customHeight="1">
      <c r="A217" s="4" t="s">
        <v>330</v>
      </c>
      <c r="B217" s="7" t="s">
        <v>332</v>
      </c>
      <c r="C217" s="22"/>
      <c r="D217" s="28"/>
      <c r="E217" s="48">
        <f>SUM(E218:E226)</f>
        <v>1648.6</v>
      </c>
      <c r="F217" s="48">
        <f>SUM(F218:F226)</f>
        <v>146.2</v>
      </c>
      <c r="G217" s="48">
        <f>SUM(G218:G226)</f>
        <v>1794.8</v>
      </c>
      <c r="H217" s="66">
        <f>SUM(H218:H226)</f>
        <v>460.2</v>
      </c>
      <c r="I217" s="48">
        <f>SUM(I218:I226)</f>
        <v>2255</v>
      </c>
    </row>
    <row r="218" spans="1:9" ht="18" customHeight="1">
      <c r="A218" s="5" t="s">
        <v>287</v>
      </c>
      <c r="B218" s="8" t="s">
        <v>160</v>
      </c>
      <c r="C218" s="22"/>
      <c r="D218" s="28"/>
      <c r="E218" s="45">
        <v>1439.8</v>
      </c>
      <c r="F218" s="45">
        <f>15+131.2</f>
        <v>146.2</v>
      </c>
      <c r="G218" s="42">
        <f aca="true" t="shared" si="16" ref="G218:G226">E218+F218</f>
        <v>1586</v>
      </c>
      <c r="H218" s="65">
        <v>428.5</v>
      </c>
      <c r="I218" s="42">
        <f aca="true" t="shared" si="17" ref="I218:I226">G218+H218</f>
        <v>2014.5</v>
      </c>
    </row>
    <row r="219" spans="1:9" ht="18" customHeight="1" hidden="1" outlineLevel="1">
      <c r="A219" s="5" t="s">
        <v>208</v>
      </c>
      <c r="B219" s="8" t="s">
        <v>166</v>
      </c>
      <c r="C219" s="22"/>
      <c r="D219" s="28"/>
      <c r="E219" s="45"/>
      <c r="F219" s="45"/>
      <c r="G219" s="42">
        <f t="shared" si="16"/>
        <v>0</v>
      </c>
      <c r="H219" s="65"/>
      <c r="I219" s="42">
        <f t="shared" si="17"/>
        <v>0</v>
      </c>
    </row>
    <row r="220" spans="1:9" ht="18" customHeight="1" collapsed="1">
      <c r="A220" s="5" t="s">
        <v>288</v>
      </c>
      <c r="B220" s="8" t="s">
        <v>167</v>
      </c>
      <c r="C220" s="22"/>
      <c r="D220" s="28"/>
      <c r="E220" s="45">
        <v>87.8</v>
      </c>
      <c r="F220" s="45"/>
      <c r="G220" s="42">
        <f t="shared" si="16"/>
        <v>87.8</v>
      </c>
      <c r="H220" s="65"/>
      <c r="I220" s="42">
        <f t="shared" si="17"/>
        <v>87.8</v>
      </c>
    </row>
    <row r="221" spans="1:9" ht="18" customHeight="1">
      <c r="A221" s="5" t="s">
        <v>384</v>
      </c>
      <c r="B221" s="8" t="s">
        <v>170</v>
      </c>
      <c r="C221" s="22"/>
      <c r="D221" s="28"/>
      <c r="E221" s="45"/>
      <c r="F221" s="45"/>
      <c r="G221" s="42">
        <f t="shared" si="16"/>
        <v>0</v>
      </c>
      <c r="H221" s="65">
        <v>23.7</v>
      </c>
      <c r="I221" s="42">
        <f t="shared" si="17"/>
        <v>23.7</v>
      </c>
    </row>
    <row r="222" spans="1:9" ht="18" customHeight="1">
      <c r="A222" s="5" t="s">
        <v>321</v>
      </c>
      <c r="B222" s="8" t="s">
        <v>345</v>
      </c>
      <c r="C222" s="22"/>
      <c r="D222" s="28"/>
      <c r="E222" s="45">
        <v>0</v>
      </c>
      <c r="F222" s="45"/>
      <c r="G222" s="42">
        <f t="shared" si="16"/>
        <v>0</v>
      </c>
      <c r="H222" s="65">
        <v>8</v>
      </c>
      <c r="I222" s="42">
        <f t="shared" si="17"/>
        <v>8</v>
      </c>
    </row>
    <row r="223" spans="1:9" ht="18" customHeight="1" hidden="1" outlineLevel="1">
      <c r="A223" s="5" t="s">
        <v>379</v>
      </c>
      <c r="B223" s="8" t="s">
        <v>346</v>
      </c>
      <c r="C223" s="22"/>
      <c r="D223" s="28"/>
      <c r="E223" s="45">
        <v>0</v>
      </c>
      <c r="F223" s="45">
        <v>0</v>
      </c>
      <c r="G223" s="42">
        <f t="shared" si="16"/>
        <v>0</v>
      </c>
      <c r="H223" s="65"/>
      <c r="I223" s="42">
        <f t="shared" si="17"/>
        <v>0</v>
      </c>
    </row>
    <row r="224" spans="1:9" ht="18" customHeight="1" collapsed="1">
      <c r="A224" s="5" t="s">
        <v>331</v>
      </c>
      <c r="B224" s="8" t="s">
        <v>344</v>
      </c>
      <c r="C224" s="22"/>
      <c r="D224" s="28"/>
      <c r="E224" s="45">
        <v>25</v>
      </c>
      <c r="F224" s="45"/>
      <c r="G224" s="42">
        <f t="shared" si="16"/>
        <v>25</v>
      </c>
      <c r="H224" s="65"/>
      <c r="I224" s="42">
        <f t="shared" si="17"/>
        <v>25</v>
      </c>
    </row>
    <row r="225" spans="1:9" ht="18" customHeight="1" hidden="1" outlineLevel="1">
      <c r="A225" s="5" t="s">
        <v>212</v>
      </c>
      <c r="B225" s="8" t="s">
        <v>193</v>
      </c>
      <c r="C225" s="22"/>
      <c r="D225" s="28"/>
      <c r="E225" s="45"/>
      <c r="F225" s="45"/>
      <c r="G225" s="42">
        <f t="shared" si="16"/>
        <v>0</v>
      </c>
      <c r="H225" s="65"/>
      <c r="I225" s="42">
        <f t="shared" si="17"/>
        <v>0</v>
      </c>
    </row>
    <row r="226" spans="1:9" ht="18" customHeight="1" collapsed="1">
      <c r="A226" s="5" t="s">
        <v>289</v>
      </c>
      <c r="B226" s="8" t="s">
        <v>347</v>
      </c>
      <c r="C226" s="22"/>
      <c r="D226" s="28"/>
      <c r="E226" s="45">
        <v>96</v>
      </c>
      <c r="F226" s="45"/>
      <c r="G226" s="42">
        <f t="shared" si="16"/>
        <v>96</v>
      </c>
      <c r="H226" s="65"/>
      <c r="I226" s="42">
        <f t="shared" si="17"/>
        <v>96</v>
      </c>
    </row>
    <row r="227" spans="1:9" ht="15.75" customHeight="1">
      <c r="A227" s="76" t="s">
        <v>213</v>
      </c>
      <c r="B227" s="77"/>
      <c r="C227" s="11">
        <f aca="true" t="shared" si="18" ref="C227:I227">C8+C32+C80+C145</f>
        <v>3036593.1999999997</v>
      </c>
      <c r="D227" s="11">
        <f t="shared" si="18"/>
        <v>206984.30000000005</v>
      </c>
      <c r="E227" s="40">
        <f t="shared" si="18"/>
        <v>3451547.32</v>
      </c>
      <c r="F227" s="40">
        <f t="shared" si="18"/>
        <v>-94594.5</v>
      </c>
      <c r="G227" s="40">
        <f t="shared" si="18"/>
        <v>3452050.2199999997</v>
      </c>
      <c r="H227" s="40">
        <f t="shared" si="18"/>
        <v>-185335.3</v>
      </c>
      <c r="I227" s="40">
        <f t="shared" si="18"/>
        <v>3266714.9199999995</v>
      </c>
    </row>
    <row r="228" spans="1:9" ht="15" customHeight="1">
      <c r="A228" s="76" t="s">
        <v>214</v>
      </c>
      <c r="B228" s="77"/>
      <c r="C228" s="11">
        <f aca="true" t="shared" si="19" ref="C228:I228">C145+C32+C8</f>
        <v>913323.2999999999</v>
      </c>
      <c r="D228" s="11">
        <f t="shared" si="19"/>
        <v>0</v>
      </c>
      <c r="E228" s="40">
        <f t="shared" si="19"/>
        <v>876293.7999999999</v>
      </c>
      <c r="F228" s="40">
        <f t="shared" si="19"/>
        <v>502.8999999999999</v>
      </c>
      <c r="G228" s="40">
        <f t="shared" si="19"/>
        <v>876796.7</v>
      </c>
      <c r="H228" s="40">
        <f t="shared" si="19"/>
        <v>3456.9999999999995</v>
      </c>
      <c r="I228" s="40">
        <f t="shared" si="19"/>
        <v>880253.7</v>
      </c>
    </row>
    <row r="229" spans="1:9" ht="18" customHeight="1" thickBot="1">
      <c r="A229" s="74" t="s">
        <v>215</v>
      </c>
      <c r="B229" s="75"/>
      <c r="C229" s="13">
        <f aca="true" t="shared" si="20" ref="C229:H229">C228-C145</f>
        <v>814832.9999999999</v>
      </c>
      <c r="D229" s="13">
        <f t="shared" si="20"/>
        <v>0</v>
      </c>
      <c r="E229" s="49">
        <f t="shared" si="20"/>
        <v>776739.7999999999</v>
      </c>
      <c r="F229" s="49">
        <f t="shared" si="20"/>
        <v>0</v>
      </c>
      <c r="G229" s="49">
        <f t="shared" si="20"/>
        <v>776739.7999999999</v>
      </c>
      <c r="H229" s="49">
        <f t="shared" si="20"/>
        <v>0</v>
      </c>
      <c r="I229" s="49" t="s">
        <v>392</v>
      </c>
    </row>
    <row r="230" spans="1:9" ht="18" customHeight="1">
      <c r="A230" s="39"/>
      <c r="B230" s="39"/>
      <c r="C230" s="19"/>
      <c r="D230" s="19"/>
      <c r="E230" s="67"/>
      <c r="F230" s="67"/>
      <c r="G230" s="67"/>
      <c r="H230" s="67"/>
      <c r="I230" s="67"/>
    </row>
    <row r="231" spans="1:9" ht="18" customHeight="1">
      <c r="A231" s="39"/>
      <c r="B231" s="39"/>
      <c r="C231" s="19"/>
      <c r="D231" s="19"/>
      <c r="E231" s="67"/>
      <c r="F231" s="67"/>
      <c r="G231" s="67"/>
      <c r="H231" s="67"/>
      <c r="I231" s="67"/>
    </row>
    <row r="232" spans="1:9" ht="18" customHeight="1">
      <c r="A232" s="39"/>
      <c r="B232" s="39"/>
      <c r="C232" s="19"/>
      <c r="D232" s="19"/>
      <c r="E232" s="67"/>
      <c r="F232" s="67"/>
      <c r="G232" s="67"/>
      <c r="H232" s="67"/>
      <c r="I232" s="67"/>
    </row>
    <row r="233" ht="15">
      <c r="B233" s="58"/>
    </row>
    <row r="234" ht="15">
      <c r="B234" s="58"/>
    </row>
    <row r="235" ht="15">
      <c r="B235" s="58"/>
    </row>
    <row r="236" ht="15">
      <c r="B236" s="58"/>
    </row>
    <row r="244" ht="15">
      <c r="A244" s="10" t="s">
        <v>352</v>
      </c>
    </row>
    <row r="245" ht="15">
      <c r="A245" s="10" t="s">
        <v>353</v>
      </c>
    </row>
    <row r="246" ht="15">
      <c r="A246" s="10" t="s">
        <v>334</v>
      </c>
    </row>
    <row r="247" ht="15">
      <c r="A247" s="10" t="s">
        <v>335</v>
      </c>
    </row>
  </sheetData>
  <sheetProtection/>
  <mergeCells count="3">
    <mergeCell ref="A229:B229"/>
    <mergeCell ref="A227:B227"/>
    <mergeCell ref="A228:B228"/>
  </mergeCells>
  <printOptions/>
  <pageMargins left="1.1811023622047245" right="0.3937007874015748" top="0.3937007874015748"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2009-06-22T01:19:24Z</cp:lastPrinted>
  <dcterms:created xsi:type="dcterms:W3CDTF">2008-12-23T03:53:18Z</dcterms:created>
  <dcterms:modified xsi:type="dcterms:W3CDTF">2009-07-08T10:39:35Z</dcterms:modified>
  <cp:category/>
  <cp:version/>
  <cp:contentType/>
  <cp:contentStatus/>
</cp:coreProperties>
</file>