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2120" windowHeight="9120" activeTab="0"/>
  </bookViews>
  <sheets>
    <sheet name="Покварт. разбивка для коррект" sheetId="1" r:id="rId1"/>
  </sheets>
  <definedNames>
    <definedName name="_xlnm.Print_Titles" localSheetId="0">'Покварт. разбивка для коррект'!$6:$7</definedName>
  </definedNames>
  <calcPr fullCalcOnLoad="1"/>
</workbook>
</file>

<file path=xl/sharedStrings.xml><?xml version="1.0" encoding="utf-8"?>
<sst xmlns="http://schemas.openxmlformats.org/spreadsheetml/2006/main" count="353" uniqueCount="317">
  <si>
    <t>Приложение 5</t>
  </si>
  <si>
    <t>к решению Думы ЗАТО Северск</t>
  </si>
  <si>
    <t>от __________ 2007  № ______</t>
  </si>
  <si>
    <t>Поступления доходов в бюджет ЗАТО Северск в 2007 году</t>
  </si>
  <si>
    <t>(тыс. руб.)</t>
  </si>
  <si>
    <t>Код бюджетной классификации Российской Федерации</t>
  </si>
  <si>
    <t>Наименование доходов</t>
  </si>
  <si>
    <t>плюс, минус</t>
  </si>
  <si>
    <t>уточнен. план 1 кв.</t>
  </si>
  <si>
    <t>уточнен. план 2 кв.</t>
  </si>
  <si>
    <t>уточнен. план 3 кв.</t>
  </si>
  <si>
    <t>уточнен. план 4 кв.</t>
  </si>
  <si>
    <t>000 1 00 00000 00 0000 000</t>
  </si>
  <si>
    <t>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</si>
  <si>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</si>
  <si>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</si>
  <si>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</si>
  <si>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</si>
  <si>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182 1 01 02021 01 0000 110</t>
  </si>
  <si>
    <t xml:space="preserve"> 182 1 01 02022 01 0000 110</t>
  </si>
  <si>
    <t xml:space="preserve"> 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</si>
  <si>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</si>
  <si>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</si>
  <si>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</si>
  <si>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</si>
  <si>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</si>
  <si>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</si>
  <si>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</si>
  <si>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182 1 06 01020 04 0000 110</t>
  </si>
  <si>
    <t xml:space="preserve">Налог на имущество физических лиц, взимаемый по ставкам, применяемым к объетам налогообложения, расположенным границах городских округов </t>
  </si>
  <si>
    <t>182 1 06 06000 00 0000 110</t>
  </si>
  <si>
    <t>Земельный налог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</si>
  <si>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</si>
  <si>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</si>
  <si>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</si>
  <si>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ставке, установленной подпкнуктом 2 пункта 1 статьи 394 Налогового кодекса Российской Федерации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</si>
  <si>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</si>
  <si>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</si>
  <si>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000  1 08 00000 00 0000 000</t>
  </si>
  <si>
    <t>ГОСУДАРСТВЕННАЯ ПОШЛИНА, СБОРЫ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</si>
  <si>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</si>
  <si>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</si>
  <si>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</si>
  <si>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</si>
  <si>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188 1 08 07140 01 0000 110</t>
  </si>
  <si>
    <t xml:space="preserve"> 806 1 08 07140 01 0000 110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</si>
  <si>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</si>
  <si>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</si>
  <si>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</si>
  <si>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</si>
  <si>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</si>
  <si>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</si>
  <si>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</si>
  <si>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</si>
  <si>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 xml:space="preserve"> 182 1 09 07000 00 0000 110</t>
  </si>
  <si>
    <t>Прочие налоги и сборы (по отмененным местным налогам и сборам)</t>
  </si>
  <si>
    <t xml:space="preserve"> 182 1 09 07050 04 0000 110</t>
  </si>
  <si>
    <t>Прочие местные налоги и сборы, мобилизуемые на территориях городских округов</t>
  </si>
  <si>
    <t>000 1 11 000000 00 0000 000</t>
  </si>
  <si>
    <t>ДОХОДЫ ОТ ИСПОЛЬЗОВАНИЯ ИМУЩЕСТВА, НАХОДЯЩЕГОСЯ В ГОСУДАРСТВЕННОЙИ МУНИЦИПАЛЬНОЙ СОБСТВЕННОСТИ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</si>
  <si>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</si>
  <si>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</si>
  <si>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809 1 11 05000 00 0000 120</t>
  </si>
  <si>
    <t>Доходы от сдачи в аренду имущества, находящегося в государственной и муниципальной собственности (аренда земли)</t>
  </si>
  <si>
    <t>809 1 11 05011 04 0000 120</t>
  </si>
  <si>
    <t>Арендная плата и поступления  от продажи права на заключение договоров за земли до разграничения государственной собственности на землю, расположенные в границах городских округов (за исключением земель, предназначенных для целей жилищного строительства)</t>
  </si>
  <si>
    <t>809 1 11 05012 04 0000 120</t>
  </si>
  <si>
    <t>Арендная плата и поступления  от продажи права на заключение договоров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</si>
  <si>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809 1 11 05024 04 0000 120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</si>
  <si>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</si>
  <si>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</si>
  <si>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</si>
  <si>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</si>
  <si>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</si>
  <si>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 xml:space="preserve"> 806 1 11 08044 04 0002 120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</si>
  <si>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</si>
  <si>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 xml:space="preserve"> 809 1 11 08044 04 0003 120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</si>
  <si>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</si>
  <si>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000 1 12 000000 00 0000 000</t>
  </si>
  <si>
    <t xml:space="preserve">ПЛАТЕЖИ ЗА ПОЛЬЗОВАНИЕ ПРИРОДНЫМИ РЕСУРСАМИ </t>
  </si>
  <si>
    <t xml:space="preserve">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</si>
  <si>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</si>
  <si>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</si>
  <si>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</si>
  <si>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</si>
  <si>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и компенсации затрат государства (спецпродукция ГИБДД)</t>
  </si>
  <si>
    <t>188 1 13 03040 04 0002 130</t>
  </si>
  <si>
    <t>Прочие доходы бюджетов городских округов от оказания платных услуг и компенсации затрат государства (плата от лиц, помещенных в медвытрезвитель)</t>
  </si>
  <si>
    <t>000 1 14 00000 00 0000 000</t>
  </si>
  <si>
    <t>ДОХОДЫ ОТ ПРОДАЖИ МАТЕРИАЛЬНЫХ И НЕМАТЕРИАЛЬНЫХ АКТИВОВ</t>
  </si>
  <si>
    <t>809 1 14 02030 04 0000 410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</si>
  <si>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</si>
  <si>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</si>
  <si>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</si>
  <si>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806 1 15 02040 04 0000 140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</si>
  <si>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</si>
  <si>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>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</si>
  <si>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</si>
  <si>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</si>
  <si>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</t>
  </si>
  <si>
    <t xml:space="preserve">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</si>
  <si>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</si>
  <si>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 1821 16 06000 01 0000 140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</si>
  <si>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</si>
  <si>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</si>
  <si>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</si>
  <si>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</si>
  <si>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 xml:space="preserve">Денежные взыскания (штрафы) за нарушение законодательства в области охраны окружающей среды 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</si>
  <si>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</si>
  <si>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</si>
  <si>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</si>
  <si>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</si>
  <si>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</si>
  <si>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правонарушение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</si>
  <si>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</si>
  <si>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</si>
  <si>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</si>
  <si>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</si>
  <si>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</si>
  <si>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</si>
  <si>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</si>
  <si>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</si>
  <si>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000 1 19 00000 00 0000 000</t>
  </si>
  <si>
    <t>ВОЗВРАТ ОСТАТКОВ СУБСИДИЙ И СУБВЕНЦИЙ ПРОШЛЫХ ЛЕТ</t>
  </si>
  <si>
    <t>803 1 19 0400 04 0000 151</t>
  </si>
  <si>
    <t>Возврат остатков субсидий и субвенций от бюджетов городских округов</t>
  </si>
  <si>
    <t xml:space="preserve"> 803 2 00 00000 00 0000 000</t>
  </si>
  <si>
    <t>БЕЗВОЗМЕЗДНЫЕ ПОСТУПЛЕНИЯ</t>
  </si>
  <si>
    <t>803 2 02 01000 00 0000 151</t>
  </si>
  <si>
    <t>Дотации от других бюджетов бюджетной системы Российской Федерации</t>
  </si>
  <si>
    <t xml:space="preserve"> 803 2 02 01007 04 0000 151</t>
  </si>
  <si>
    <t xml:space="preserve">Дотации бюджетам закрытых административно-территориальных образований </t>
  </si>
  <si>
    <t>803 2 02 01003 04 0000 151</t>
  </si>
  <si>
    <t xml:space="preserve">Дотации бюджетам городских округов на поддержку мер по обеспечению сбалансированности бюджетов </t>
  </si>
  <si>
    <t>803 2 02 01999 04 0000 151</t>
  </si>
  <si>
    <t>Прочие дотации бюджетам городских округов (дотация из областного фонда финансовой поддержки поселений)</t>
  </si>
  <si>
    <t>803 2 02 02000 00 0000 151</t>
  </si>
  <si>
    <t>Субвенции от других бюджетов бюджетной системы Российской Федерации</t>
  </si>
  <si>
    <t>803 2 02 02026 04 0000 151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</si>
  <si>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</si>
  <si>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803 2 02 02028 04 0000 151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</si>
  <si>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</si>
  <si>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803 2 02 02039 04 0000 151</t>
  </si>
  <si>
    <t xml:space="preserve">Субвенции бюджетам городских округов на ежемесячное денежное вознаграждение за классное руководство </t>
  </si>
  <si>
    <t>803 2 02 02021 04 0000 151</t>
  </si>
  <si>
    <t>Субвенции бюджетам городских округов на переселение граждан закрытых административно-территориальных образований</t>
  </si>
  <si>
    <t>803 2 02 03999 04 0000 151</t>
  </si>
  <si>
    <t>Прочие субвенции, зачисляемые в бюджеты городских округов</t>
  </si>
  <si>
    <t>в т.ч. Субвенции из областного Фонда компенсаций</t>
  </si>
  <si>
    <t>803 2 02 02008 04 0000 151</t>
  </si>
  <si>
    <t>803 2 02 02040 04 0000 151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</si>
  <si>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</si>
  <si>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803 2 02 02040 04 0001 151</t>
  </si>
  <si>
    <t>Субвенции на предоставление субсидий  гражданам на оплату жилья и коммунальных услуг</t>
  </si>
  <si>
    <t>803 2 02 02040 04 0002 151</t>
  </si>
  <si>
    <t>Субвенция на обеспечение предоставления субсидий гражданам на оплату жилого помещения и коммунальных услуг</t>
  </si>
  <si>
    <t>803 2 02 02043 04 0001 151</t>
  </si>
  <si>
    <t xml:space="preserve">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</t>
  </si>
  <si>
    <t>803 2 02 02044 04 0000 151</t>
  </si>
  <si>
    <t>Субвенции бюджетам городских округов на цели равного с МВД повышения денежного довольствия сотрудникам и зарплаты работникам  подразделений милиции общественной безопасности, содержащихся за счет средств местного бюджета</t>
  </si>
  <si>
    <t>803 2 02 02051 04 0002 151</t>
  </si>
  <si>
    <t>Субвенция на содержание приемных семей</t>
  </si>
  <si>
    <t>803 2 02 02051 04 0001 151</t>
  </si>
  <si>
    <t>Субвенция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</si>
  <si>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803 2 02 02043 04 0003 151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</si>
  <si>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</si>
  <si>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803 2 02 02043 04 0002 151</t>
  </si>
  <si>
    <t>Субвенции на создание и обеспечение деятельности комиссий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</si>
  <si>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территорий</t>
  </si>
  <si>
    <t>803 2 02 02043 04 0004 151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</si>
  <si>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по городским и пригородным муници</t>
  </si>
  <si>
    <t>803 2 02 02043 04 0005 151</t>
  </si>
  <si>
    <t>Субвенции на осуществление государственных полномочий по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</si>
  <si>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803 2 02 02043 04 0006 151</t>
  </si>
  <si>
    <t>Субвенции на осуществление государственных 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</si>
  <si>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>803 2 02 03999 04 0020 151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</si>
  <si>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рамках общеобразовательных программ</t>
  </si>
  <si>
    <t>в том числе:</t>
  </si>
  <si>
    <t>803 2 02 03999 04 0021 151</t>
  </si>
  <si>
    <t xml:space="preserve">            ФОТ с начислениями</t>
  </si>
  <si>
    <t>803 2 02 03999 04 0022 151</t>
  </si>
  <si>
    <t xml:space="preserve">            методическая литература</t>
  </si>
  <si>
    <t>803 2 02 03999 04 0023 151</t>
  </si>
  <si>
    <t xml:space="preserve">            прочие текущие расходы</t>
  </si>
  <si>
    <t>803 2 02 03999 04 0030 151</t>
  </si>
  <si>
    <t>Субвенции на доплаты к ежемесячному денежному вознаграждению за классное руководство в классах с наполняемостью свыше 25 человек</t>
  </si>
  <si>
    <t>803 2 02 03999 04 0040 151</t>
  </si>
  <si>
    <t xml:space="preserve">Субвенции на возмещение расходов при установлении уровня оплаты населением услуг по горячему водоснабжению, отоплению в размере 90% </t>
  </si>
  <si>
    <t>803 2 02 03999 04 0050 151</t>
  </si>
  <si>
    <t>Субвенции на выплату гражданам адресных субсидий на оплату жилья и коммунальных услуг</t>
  </si>
  <si>
    <t>803 2 02 03999 04 0060 151</t>
  </si>
  <si>
    <t>803 2 02 03999 04 0070 151</t>
  </si>
  <si>
    <t xml:space="preserve">Субвенции на реконструкцию и модернизацию котельных, использующих в качестве топлива нефть, и (или) на компенсацию электроснабжающим организациям убытков, связанных с ростом цен на нефть </t>
  </si>
  <si>
    <t>803 2 02 03999 04 0080 151</t>
  </si>
  <si>
    <t xml:space="preserve">Субвенции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территорий поселений </t>
  </si>
  <si>
    <t>Субвенции на реализацию мероприятий областной целевой программы "Модернизация коммунальной инфраструктуры Томской области в 2006-2010 гг."</t>
  </si>
  <si>
    <t>Субвенции на организацию физкультурно-оздоровительной работы с населением по месту жительства</t>
  </si>
  <si>
    <t>Субвенции на частичную оплату стоимости питания обучающихся в муниципальных общеобразовательных учреждениях из малоимущих семей</t>
  </si>
  <si>
    <t>803 2 02 04000 00 0000 151</t>
  </si>
  <si>
    <t>Субсидии от других бюджетов бюджетной системы Российской Федерации</t>
  </si>
  <si>
    <t>803 2 02 04999 04 0000 151</t>
  </si>
  <si>
    <t>Прочие субсидии бюджетам городских округов</t>
  </si>
  <si>
    <t>803 2 02 04999 04 0001 151</t>
  </si>
  <si>
    <t>Субсидии на ремонт муниципальных объектов социальной сферы</t>
  </si>
  <si>
    <t>803 2 02 04999 04 0002 151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</si>
  <si>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</si>
  <si>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803 2 02 04999 04 0003 151</t>
  </si>
  <si>
    <t>Субсидии на реализацию областной целевой программы "Обеспечение безопасности дорожного движения  2007-2009 годы"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</si>
  <si>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</si>
  <si>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</si>
  <si>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</si>
  <si>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</si>
  <si>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</si>
  <si>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</si>
  <si>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000 3 02 01040 04 0011 130</t>
  </si>
  <si>
    <t>000 3 02 01040 04 0012 130</t>
  </si>
  <si>
    <t>000 3 02 02040 04 0000 440</t>
  </si>
  <si>
    <t>000 3 03 00000 00 0000 000</t>
  </si>
  <si>
    <t>БЕЗВОЗМЕЗДНЫЕ ПОСТУПЛЕНИЯ ОТ ПРЕДПРИНИМАТЕЛЬСКОЙ И ИНОЙ ПРИНОСЯЩЕЙ ДОХОД ДЕЯТЕЛЬНОСТИ</t>
  </si>
  <si>
    <t>000 3 03 01040 04 0000 151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</si>
  <si>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</si>
  <si>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</si>
  <si>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</si>
  <si>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000 3 03 02040 04 0011 180</t>
  </si>
  <si>
    <t>Прочие безвозмездные поступления (оздоровительная кампания)</t>
  </si>
  <si>
    <t>000 3 03 02040 04 0012 180</t>
  </si>
  <si>
    <t>Прочие безвозмездные поступления (прочие)</t>
  </si>
  <si>
    <t>ВСЕГО ДОХОДОВ</t>
  </si>
  <si>
    <t>в том числе с территории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</si>
  <si>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</si>
  <si>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Доходы от продажи услуг (оздоровительная кампания), в т.ч.:</t>
  </si>
  <si>
    <t>807 3 02 01040 04 0011 130</t>
  </si>
  <si>
    <t>Управление образования</t>
  </si>
  <si>
    <t>МОУ ЗАТО Северск ДОД ДЮСШ НВС "Русь"</t>
  </si>
  <si>
    <t>897 3 02 01040 04 0011 130</t>
  </si>
  <si>
    <t>898 3 02 01040 04 0011 130</t>
  </si>
  <si>
    <t>899 3 02 01040 04 0011 130</t>
  </si>
  <si>
    <t>901 3 02 01040 04 0011 130</t>
  </si>
  <si>
    <t>МОУ ЗАТО Северск ДОД СДЮСШОР гимнастики им.Р.Кузнецова</t>
  </si>
  <si>
    <t>МОУ ЗАТО Северск ДОД СДЮСШОР по лёгкой атлетике</t>
  </si>
  <si>
    <t>МОУ ЗАТО Северск ДОД СДЮСШОР им.Л.Егоровой</t>
  </si>
  <si>
    <t>МОУ ЗАТО Северск ДОД СДЮСШ хоккея и футбола "Смена"</t>
  </si>
  <si>
    <t>902 3 02 01040 04 0011 130</t>
  </si>
  <si>
    <t>893 3 02 01040 04 0011 130</t>
  </si>
  <si>
    <t>МУ ДО СТШ "Меридиан"</t>
  </si>
  <si>
    <t>894 3 02 01040 04 0011 130</t>
  </si>
  <si>
    <t>МОУ ЗАТО Северск ДОД СДЮСШОР "Лидер"</t>
  </si>
  <si>
    <t>МОУ ЗАТО Северск ДОД СДЮСШОР "Янтарь"</t>
  </si>
  <si>
    <t>895 3 02 01040 04 0011 130</t>
  </si>
  <si>
    <t>907 3 02 01040 04 0011 130</t>
  </si>
  <si>
    <t>906 3 02 01040 04 0011 130</t>
  </si>
  <si>
    <t>908 3 02 01040 04 0011 130</t>
  </si>
  <si>
    <t>МУ ОЛ "Зелёный мыс"</t>
  </si>
  <si>
    <t>МУ ДОЛ "Берёзка"</t>
  </si>
  <si>
    <t>МУ ДОЛ "Восход"</t>
  </si>
  <si>
    <t>Доходы от продажи услуг (прочие), в т.ч.:</t>
  </si>
  <si>
    <t>807 3 02 01040 04 0012 130</t>
  </si>
  <si>
    <t xml:space="preserve"> 811 3 02 01040 04 0012 130</t>
  </si>
  <si>
    <t>МУ по сертификации продукции и услуг</t>
  </si>
  <si>
    <t xml:space="preserve"> 894 3 02 01040 04 0012 130</t>
  </si>
  <si>
    <t xml:space="preserve"> 906 3 02 01040 04 0012 130</t>
  </si>
  <si>
    <t xml:space="preserve"> 909 3 02 01040 04 0012 130</t>
  </si>
  <si>
    <t xml:space="preserve"> 910 3 02 01040 04 0012 130</t>
  </si>
  <si>
    <t>911 3 02 01040 04 0012 130</t>
  </si>
  <si>
    <t xml:space="preserve"> 912 3 02 01040 04 0012 130</t>
  </si>
  <si>
    <t xml:space="preserve"> 913 3 02 01040 04 0012 130</t>
  </si>
  <si>
    <t>914 3 02 01040 04 0012 130</t>
  </si>
  <si>
    <t>915 3 02 01040 04 0012 130</t>
  </si>
  <si>
    <t>917 3 02 01040 04 0012 130</t>
  </si>
  <si>
    <t>921 3 02 01040 04 0012 130</t>
  </si>
  <si>
    <t>МУ "Центральная городская библиотека"</t>
  </si>
  <si>
    <t>МУ "Центральная детская библиотека"</t>
  </si>
  <si>
    <t>МУ "Музей"</t>
  </si>
  <si>
    <t>МУ "Самусьский центр культуры"</t>
  </si>
  <si>
    <t>МУ "Молодёжный театр "Наш мир"</t>
  </si>
  <si>
    <t>МУ "Северский музыкальный театр"</t>
  </si>
  <si>
    <t>МУ "Театр для детей и юношества"</t>
  </si>
  <si>
    <t>МУ "Северский природный парк"</t>
  </si>
  <si>
    <t>МУ СМИ газета "Диалог"</t>
  </si>
  <si>
    <t>Доходы от продажи товаров, осуществляемой учреждениями, находящимися в ведении органов местного самоуправления городских округов, в т.ч.</t>
  </si>
  <si>
    <t>807 3 02 02040 04 0000 440</t>
  </si>
  <si>
    <t>Управление образования (вечерняя школа №79-УПМ)</t>
  </si>
  <si>
    <t>807 3 02 01040 04 0011 180</t>
  </si>
  <si>
    <t>893 3 02 01040 04 0011 180</t>
  </si>
  <si>
    <t>894 3 02 01040 04 0011 180</t>
  </si>
  <si>
    <t>895 3 02 01040 04 0011 180</t>
  </si>
  <si>
    <t>897 3 02 01040 04 0011 180</t>
  </si>
  <si>
    <t>898 3 02 01040 04 0011 180</t>
  </si>
  <si>
    <t>899 3 02 01040 04 0011 180</t>
  </si>
  <si>
    <t>901 3 02 01040 04 0011 180</t>
  </si>
  <si>
    <t>902 3 02 01040 04 0011 180</t>
  </si>
  <si>
    <t>807 3 03 02040 04 0012 180</t>
  </si>
  <si>
    <t>898 3 03 02040 04 0012 180</t>
  </si>
  <si>
    <t>901 3 03 02040 04 0012 180</t>
  </si>
  <si>
    <t>909 3 03 02040 04 0012 180</t>
  </si>
  <si>
    <t>910 3 03 02040 04 0012 180</t>
  </si>
  <si>
    <t>917 3 03 02040 04 0012 180</t>
  </si>
  <si>
    <t>803 2 02 02038 04 0000 151</t>
  </si>
  <si>
    <t>803 2 02 03999 04 0090 151</t>
  </si>
  <si>
    <t>803 2 02 03999 04 0100 151</t>
  </si>
  <si>
    <t>803 2 02 03999 04 0110 151</t>
  </si>
  <si>
    <t>914 3 02 02040 04 0012 180</t>
  </si>
  <si>
    <t>915 3 02 02040 04 0012 180</t>
  </si>
  <si>
    <t>803 1 19 04000 04 0000 151</t>
  </si>
  <si>
    <t>Возврат остатков субсидий и субвенций из бюджетов городских округов</t>
  </si>
  <si>
    <t>утвержденн. план на 4 кв.</t>
  </si>
  <si>
    <t>утвержденн. план на 3 кв.</t>
  </si>
  <si>
    <t>утвержденн. план на 2 кв.</t>
  </si>
  <si>
    <t>утвержденн. план на 1 кв.</t>
  </si>
  <si>
    <t>Утв.Думой ЗАТО Северск 2007г.</t>
  </si>
  <si>
    <t>Уточн.Думой ЗАТО Северск 2007г.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</si>
  <si>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</si>
  <si>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</si>
  <si>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к  Решению Думы ЗАТО Северск</t>
  </si>
  <si>
    <t>803 2 02 03999 04 0120 151</t>
  </si>
  <si>
    <t>Субвенции на реализацию областной целевой программы "Обеспечение безопасности дорожного движения  2007-2009 годы"</t>
  </si>
  <si>
    <r>
      <t>от __</t>
    </r>
    <r>
      <rPr>
        <u val="single"/>
        <sz val="9"/>
        <rFont val="Times New Roman"/>
        <family val="1"/>
      </rPr>
      <t>22.03.</t>
    </r>
    <r>
      <rPr>
        <sz val="9"/>
        <rFont val="Times New Roman"/>
        <family val="1"/>
      </rPr>
      <t xml:space="preserve"> 2007  № ___</t>
    </r>
    <r>
      <rPr>
        <u val="single"/>
        <sz val="9"/>
        <rFont val="Times New Roman"/>
        <family val="1"/>
      </rPr>
      <t>30/1</t>
    </r>
    <r>
      <rPr>
        <sz val="9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</si>
</sst>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70" fontId="12" fillId="0" borderId="3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3" xfId="0" applyFont="1" applyFill="1" applyBorder="1" applyAlignment="1">
      <alignment horizontal="center" vertical="center"/>
    </xf>
    <xf numFmtId="170" fontId="7" fillId="0" borderId="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3" xfId="0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3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2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 outlineLevelRow="1" outlineLevelCol="1"/>
  <cols>
    <col min="1" max="1" width="16.75390625" style="11" customWidth="1"/>
    <col min="2" max="2" width="45.75390625" style="18" customWidth="1"/>
    <col min="3" max="3" width="12.125" style="4" customWidth="1"/>
    <col min="4" max="4" width="10.75390625" style="4" customWidth="1"/>
    <col min="5" max="5" width="12.375" style="4" customWidth="1"/>
    <col min="6" max="6" width="10.625" style="17" hidden="1" customWidth="1" outlineLevel="1"/>
    <col min="7" max="7" width="8.25390625" style="17" hidden="1" customWidth="1" outlineLevel="1"/>
    <col min="8" max="8" width="10.25390625" style="4" hidden="1" customWidth="1" outlineLevel="1"/>
    <col min="9" max="9" width="7.75390625" style="17" hidden="1" customWidth="1" outlineLevel="1"/>
    <col min="10" max="10" width="11.75390625" style="17" hidden="1" customWidth="1" outlineLevel="1"/>
    <col min="11" max="11" width="10.375" style="17" hidden="1" customWidth="1" outlineLevel="1"/>
    <col min="12" max="12" width="9.125" style="4" hidden="1" customWidth="1" outlineLevel="1"/>
    <col min="13" max="13" width="8.25390625" style="17" hidden="1" customWidth="1" outlineLevel="1"/>
    <col min="14" max="14" width="9.75390625" style="11" hidden="1" customWidth="1" outlineLevel="1"/>
    <col min="15" max="15" width="8.625" style="17" hidden="1" customWidth="1" outlineLevel="1"/>
    <col min="16" max="16" width="9.25390625" style="4" hidden="1" customWidth="1" outlineLevel="1"/>
    <col min="17" max="17" width="7.75390625" style="11" hidden="1" customWidth="1" outlineLevel="1"/>
    <col min="18" max="18" width="10.25390625" style="11" hidden="1" customWidth="1" outlineLevel="1"/>
    <col min="19" max="19" width="8.25390625" style="17" hidden="1" customWidth="1" outlineLevel="1"/>
    <col min="20" max="20" width="9.25390625" style="4" hidden="1" customWidth="1" outlineLevel="1"/>
    <col min="21" max="21" width="9.125" style="11" customWidth="1" collapsed="1"/>
    <col min="22" max="28" width="9.125" style="11" customWidth="1"/>
    <col min="29" max="31" width="9.125" style="12" customWidth="1"/>
    <col min="32" max="32" width="9.125" style="13" customWidth="1"/>
    <col min="33" max="16384" width="9.125" style="14" customWidth="1"/>
  </cols>
  <sheetData>
    <row r="1" spans="1:19" ht="12.75" customHeight="1">
      <c r="A1" s="1"/>
      <c r="B1" s="2"/>
      <c r="C1" s="3" t="s">
        <v>0</v>
      </c>
      <c r="E1" s="5"/>
      <c r="F1" s="5"/>
      <c r="G1" s="5"/>
      <c r="I1" s="6"/>
      <c r="J1" s="7"/>
      <c r="K1" s="8"/>
      <c r="L1" s="9" t="s">
        <v>0</v>
      </c>
      <c r="M1" s="10"/>
      <c r="N1" s="6"/>
      <c r="O1" s="6"/>
      <c r="Q1" s="6"/>
      <c r="R1" s="5" t="s">
        <v>0</v>
      </c>
      <c r="S1" s="6"/>
    </row>
    <row r="2" spans="1:19" ht="14.25" customHeight="1">
      <c r="A2" s="6"/>
      <c r="B2" s="2"/>
      <c r="C2" s="3" t="s">
        <v>313</v>
      </c>
      <c r="F2" s="5"/>
      <c r="G2" s="5"/>
      <c r="I2" s="6"/>
      <c r="J2" s="7"/>
      <c r="K2" s="8"/>
      <c r="L2" s="9" t="s">
        <v>1</v>
      </c>
      <c r="M2" s="10"/>
      <c r="N2" s="6"/>
      <c r="O2" s="6"/>
      <c r="Q2" s="6"/>
      <c r="R2" s="5" t="s">
        <v>1</v>
      </c>
      <c r="S2" s="6"/>
    </row>
    <row r="3" spans="1:19" ht="12.75" customHeight="1">
      <c r="A3" s="6"/>
      <c r="B3" s="2"/>
      <c r="C3" s="3" t="s">
        <v>316</v>
      </c>
      <c r="F3" s="5"/>
      <c r="G3" s="5"/>
      <c r="I3" s="6"/>
      <c r="J3" s="7"/>
      <c r="K3" s="8"/>
      <c r="L3" s="9" t="s">
        <v>2</v>
      </c>
      <c r="M3" s="10"/>
      <c r="N3" s="6"/>
      <c r="O3" s="6"/>
      <c r="Q3" s="6"/>
      <c r="R3" s="5" t="s">
        <v>2</v>
      </c>
      <c r="S3" s="6"/>
    </row>
    <row r="4" spans="1:20" ht="13.5" customHeight="1">
      <c r="A4" s="64" t="s">
        <v>3</v>
      </c>
      <c r="B4" s="64"/>
      <c r="C4" s="64"/>
      <c r="D4" s="64"/>
      <c r="E4" s="64"/>
      <c r="F4" s="15"/>
      <c r="G4" s="11"/>
      <c r="H4" s="16"/>
      <c r="J4" s="16"/>
      <c r="K4" s="11"/>
      <c r="L4" s="11"/>
      <c r="P4" s="16"/>
      <c r="T4" s="16"/>
    </row>
    <row r="5" spans="4:20" ht="11.25" customHeight="1">
      <c r="D5" s="19"/>
      <c r="E5" s="60" t="s">
        <v>4</v>
      </c>
      <c r="F5" s="20" t="s">
        <v>4</v>
      </c>
      <c r="G5" s="19"/>
      <c r="H5" s="19"/>
      <c r="J5" s="19"/>
      <c r="K5" s="11"/>
      <c r="L5" s="20" t="s">
        <v>4</v>
      </c>
      <c r="P5" s="19"/>
      <c r="R5" s="19" t="s">
        <v>4</v>
      </c>
      <c r="T5" s="19"/>
    </row>
    <row r="6" spans="1:32" s="25" customFormat="1" ht="29.25" customHeight="1">
      <c r="A6" s="67" t="s">
        <v>5</v>
      </c>
      <c r="B6" s="69" t="s">
        <v>6</v>
      </c>
      <c r="C6" s="71" t="s">
        <v>309</v>
      </c>
      <c r="D6" s="71" t="s">
        <v>7</v>
      </c>
      <c r="E6" s="71" t="s">
        <v>310</v>
      </c>
      <c r="F6" s="74" t="s">
        <v>308</v>
      </c>
      <c r="G6" s="65" t="s">
        <v>7</v>
      </c>
      <c r="H6" s="65" t="s">
        <v>8</v>
      </c>
      <c r="I6" s="21"/>
      <c r="J6" s="74" t="s">
        <v>307</v>
      </c>
      <c r="K6" s="65" t="s">
        <v>7</v>
      </c>
      <c r="L6" s="65" t="s">
        <v>9</v>
      </c>
      <c r="M6" s="21"/>
      <c r="N6" s="74" t="s">
        <v>306</v>
      </c>
      <c r="O6" s="65" t="s">
        <v>7</v>
      </c>
      <c r="P6" s="65" t="s">
        <v>10</v>
      </c>
      <c r="Q6" s="21"/>
      <c r="R6" s="74" t="s">
        <v>305</v>
      </c>
      <c r="S6" s="65" t="s">
        <v>7</v>
      </c>
      <c r="T6" s="65" t="s">
        <v>11</v>
      </c>
      <c r="U6" s="22"/>
      <c r="V6" s="22"/>
      <c r="W6" s="22"/>
      <c r="X6" s="22"/>
      <c r="Y6" s="22"/>
      <c r="Z6" s="22"/>
      <c r="AA6" s="22"/>
      <c r="AB6" s="22"/>
      <c r="AC6" s="23"/>
      <c r="AD6" s="23"/>
      <c r="AE6" s="23"/>
      <c r="AF6" s="24"/>
    </row>
    <row r="7" spans="1:32" s="25" customFormat="1" ht="22.5" customHeight="1">
      <c r="A7" s="68"/>
      <c r="B7" s="70"/>
      <c r="C7" s="72"/>
      <c r="D7" s="73"/>
      <c r="E7" s="72"/>
      <c r="F7" s="75"/>
      <c r="G7" s="66"/>
      <c r="H7" s="76"/>
      <c r="I7" s="26"/>
      <c r="J7" s="75"/>
      <c r="K7" s="66"/>
      <c r="L7" s="76"/>
      <c r="M7" s="26"/>
      <c r="N7" s="75"/>
      <c r="O7" s="66"/>
      <c r="P7" s="76"/>
      <c r="Q7" s="26"/>
      <c r="R7" s="75"/>
      <c r="S7" s="66"/>
      <c r="T7" s="76"/>
      <c r="U7" s="22"/>
      <c r="V7" s="22"/>
      <c r="W7" s="22"/>
      <c r="X7" s="22"/>
      <c r="Y7" s="22"/>
      <c r="Z7" s="22"/>
      <c r="AA7" s="22"/>
      <c r="AB7" s="22"/>
      <c r="AC7" s="23"/>
      <c r="AD7" s="23"/>
      <c r="AE7" s="23"/>
      <c r="AF7" s="24"/>
    </row>
    <row r="8" spans="1:32" s="33" customFormat="1" ht="12.75">
      <c r="A8" s="27" t="s">
        <v>12</v>
      </c>
      <c r="B8" s="55" t="s">
        <v>13</v>
      </c>
      <c r="C8" s="61">
        <f>C9+C13+C16+C22+C27+C33+C43+C45+C48+C50+C52+C65+C67</f>
        <v>530205</v>
      </c>
      <c r="D8" s="61">
        <f aca="true" t="shared" si="0" ref="D8:D39">G8+K8+O8+S8</f>
        <v>35668.2</v>
      </c>
      <c r="E8" s="61">
        <f aca="true" t="shared" si="1" ref="E8:E39">C8+D8</f>
        <v>565873.2</v>
      </c>
      <c r="F8" s="28">
        <f>F9+F13+F16+F22+F27+F33+F43+F45+F48+F50+F52+F65+F67</f>
        <v>124032</v>
      </c>
      <c r="G8" s="28">
        <f>G9+G13+G16+G22+G27+G33+G43+G45+G48+G50+G52+G65</f>
        <v>4759.33</v>
      </c>
      <c r="H8" s="28">
        <f aca="true" t="shared" si="2" ref="H8:H39">F8+G8</f>
        <v>128791.33</v>
      </c>
      <c r="I8" s="28"/>
      <c r="J8" s="28">
        <f>J9+J13+J16+J22+J27+J33+J43+J45+J48+J50+J52+J65+J67</f>
        <v>133496.2</v>
      </c>
      <c r="K8" s="28">
        <f>K9+K13+K16+K22+K27+K33+K43+K45+K48+K50+K52+K65</f>
        <v>9242.17</v>
      </c>
      <c r="L8" s="28">
        <f aca="true" t="shared" si="3" ref="L8:L39">J8+K8</f>
        <v>142738.37000000002</v>
      </c>
      <c r="M8" s="28"/>
      <c r="N8" s="28">
        <f>N9+N13+N16+N22+N27+N33+N43+N45+N48+N50+N52+N65+N67</f>
        <v>136095</v>
      </c>
      <c r="O8" s="28">
        <f>O9+O13+O16+O22+O27+O33+O43+O45+O48+O50+O52</f>
        <v>9367.400000000001</v>
      </c>
      <c r="P8" s="28">
        <f aca="true" t="shared" si="4" ref="P8:P39">N8+O8</f>
        <v>145462.4</v>
      </c>
      <c r="Q8" s="28"/>
      <c r="R8" s="28">
        <f>R9+R13+R16+R22+R27+R33+R43+R45+R48+R50+R52+R65+R67</f>
        <v>136581.8</v>
      </c>
      <c r="S8" s="28">
        <f>S9+S13+S16+S22+S27+S33+S43+S45+S48+S50+S52</f>
        <v>12299.3</v>
      </c>
      <c r="T8" s="28">
        <f aca="true" t="shared" si="5" ref="T8:T39">R8+S8</f>
        <v>148881.09999999998</v>
      </c>
      <c r="U8" s="29"/>
      <c r="V8" s="30"/>
      <c r="W8" s="30"/>
      <c r="X8" s="30"/>
      <c r="Y8" s="30"/>
      <c r="Z8" s="30"/>
      <c r="AA8" s="30"/>
      <c r="AB8" s="30"/>
      <c r="AC8" s="31"/>
      <c r="AD8" s="31"/>
      <c r="AE8" s="31"/>
      <c r="AF8" s="32"/>
    </row>
    <row r="9" spans="1:21" ht="12.75">
      <c r="A9" s="34" t="s">
        <v>14</v>
      </c>
      <c r="B9" s="56" t="s">
        <v>15</v>
      </c>
      <c r="C9" s="62">
        <f>C10</f>
        <v>356128.2</v>
      </c>
      <c r="D9" s="62">
        <f t="shared" si="0"/>
        <v>11362.4</v>
      </c>
      <c r="E9" s="62">
        <f t="shared" si="1"/>
        <v>367490.60000000003</v>
      </c>
      <c r="F9" s="35">
        <f>F10</f>
        <v>84200</v>
      </c>
      <c r="G9" s="35">
        <f>G10</f>
        <v>2382.33</v>
      </c>
      <c r="H9" s="35">
        <f t="shared" si="2"/>
        <v>86582.33</v>
      </c>
      <c r="I9" s="35"/>
      <c r="J9" s="35">
        <f>J10</f>
        <v>88600</v>
      </c>
      <c r="K9" s="35">
        <f>K10</f>
        <v>1932.5700000000002</v>
      </c>
      <c r="L9" s="35">
        <f t="shared" si="3"/>
        <v>90532.57</v>
      </c>
      <c r="M9" s="35"/>
      <c r="N9" s="35">
        <f>N10</f>
        <v>88600</v>
      </c>
      <c r="O9" s="35">
        <f>O10</f>
        <v>2057.8</v>
      </c>
      <c r="P9" s="35">
        <f t="shared" si="4"/>
        <v>90657.8</v>
      </c>
      <c r="Q9" s="35"/>
      <c r="R9" s="35">
        <f>R10</f>
        <v>94728.2</v>
      </c>
      <c r="S9" s="35">
        <f>S10</f>
        <v>4989.7</v>
      </c>
      <c r="T9" s="35">
        <f t="shared" si="5"/>
        <v>99717.9</v>
      </c>
      <c r="U9" s="36"/>
    </row>
    <row r="10" spans="1:21" ht="12.75">
      <c r="A10" s="34" t="s">
        <v>16</v>
      </c>
      <c r="B10" s="56" t="s">
        <v>17</v>
      </c>
      <c r="C10" s="62">
        <f>C11+C12</f>
        <v>356128.2</v>
      </c>
      <c r="D10" s="62">
        <f t="shared" si="0"/>
        <v>11362.4</v>
      </c>
      <c r="E10" s="62">
        <f t="shared" si="1"/>
        <v>367490.60000000003</v>
      </c>
      <c r="F10" s="35">
        <f>F11+F12</f>
        <v>84200</v>
      </c>
      <c r="G10" s="35">
        <f>G11+G12</f>
        <v>2382.33</v>
      </c>
      <c r="H10" s="35">
        <f t="shared" si="2"/>
        <v>86582.33</v>
      </c>
      <c r="I10" s="35"/>
      <c r="J10" s="35">
        <f>J11+J12</f>
        <v>88600</v>
      </c>
      <c r="K10" s="35">
        <f>K11+K12</f>
        <v>1932.5700000000002</v>
      </c>
      <c r="L10" s="35">
        <f t="shared" si="3"/>
        <v>90532.57</v>
      </c>
      <c r="M10" s="35"/>
      <c r="N10" s="35">
        <f>N11+N12</f>
        <v>88600</v>
      </c>
      <c r="O10" s="35">
        <f>O11+O12</f>
        <v>2057.8</v>
      </c>
      <c r="P10" s="35">
        <f t="shared" si="4"/>
        <v>90657.8</v>
      </c>
      <c r="Q10" s="35"/>
      <c r="R10" s="35">
        <f>R11+R12</f>
        <v>94728.2</v>
      </c>
      <c r="S10" s="35">
        <f>S11+S12</f>
        <v>4989.7</v>
      </c>
      <c r="T10" s="35">
        <f t="shared" si="5"/>
        <v>99717.9</v>
      </c>
      <c r="U10" s="36"/>
    </row>
    <row r="11" spans="1:21" ht="76.5">
      <c r="A11" s="34" t="s">
        <v>18</v>
      </c>
      <c r="B11" s="57" t="s">
        <v>229</v>
      </c>
      <c r="C11" s="62">
        <f>F11+J11+N11+R11</f>
        <v>354128.2</v>
      </c>
      <c r="D11" s="62">
        <f t="shared" si="0"/>
        <v>11362.4</v>
      </c>
      <c r="E11" s="62">
        <f t="shared" si="1"/>
        <v>365490.60000000003</v>
      </c>
      <c r="F11" s="35">
        <v>84000</v>
      </c>
      <c r="G11" s="35">
        <f>7382.33-5000</f>
        <v>2382.33</v>
      </c>
      <c r="H11" s="35">
        <f t="shared" si="2"/>
        <v>86382.33</v>
      </c>
      <c r="I11" s="35"/>
      <c r="J11" s="35">
        <v>88000</v>
      </c>
      <c r="K11" s="35">
        <f>-812.43+245+2500</f>
        <v>1932.5700000000002</v>
      </c>
      <c r="L11" s="35">
        <f t="shared" si="3"/>
        <v>89932.57</v>
      </c>
      <c r="M11" s="35"/>
      <c r="N11" s="35">
        <v>88000</v>
      </c>
      <c r="O11" s="35">
        <f>-442.2+2500</f>
        <v>2057.8</v>
      </c>
      <c r="P11" s="35">
        <f t="shared" si="4"/>
        <v>90057.8</v>
      </c>
      <c r="Q11" s="35"/>
      <c r="R11" s="35">
        <v>94128.2</v>
      </c>
      <c r="S11" s="35">
        <v>4989.7</v>
      </c>
      <c r="T11" s="35">
        <f t="shared" si="5"/>
        <v>99117.9</v>
      </c>
      <c r="U11" s="36"/>
    </row>
    <row r="12" spans="1:21" ht="76.5">
      <c r="A12" s="34" t="s">
        <v>19</v>
      </c>
      <c r="B12" s="57" t="s">
        <v>312</v>
      </c>
      <c r="C12" s="62">
        <f>F12+J12+N12+R12</f>
        <v>2000</v>
      </c>
      <c r="D12" s="62">
        <f t="shared" si="0"/>
        <v>0</v>
      </c>
      <c r="E12" s="62">
        <f t="shared" si="1"/>
        <v>2000</v>
      </c>
      <c r="F12" s="35">
        <v>200</v>
      </c>
      <c r="G12" s="35"/>
      <c r="H12" s="35">
        <f t="shared" si="2"/>
        <v>200</v>
      </c>
      <c r="I12" s="35"/>
      <c r="J12" s="35">
        <v>600</v>
      </c>
      <c r="K12" s="35"/>
      <c r="L12" s="35">
        <f t="shared" si="3"/>
        <v>600</v>
      </c>
      <c r="M12" s="35"/>
      <c r="N12" s="35">
        <v>600</v>
      </c>
      <c r="O12" s="35"/>
      <c r="P12" s="35">
        <f t="shared" si="4"/>
        <v>600</v>
      </c>
      <c r="Q12" s="35"/>
      <c r="R12" s="35">
        <v>600</v>
      </c>
      <c r="S12" s="35"/>
      <c r="T12" s="35">
        <f t="shared" si="5"/>
        <v>600</v>
      </c>
      <c r="U12" s="36"/>
    </row>
    <row r="13" spans="1:21" ht="12.75" hidden="1" outlineLevel="1">
      <c r="A13" s="34" t="s">
        <v>20</v>
      </c>
      <c r="B13" s="56" t="s">
        <v>21</v>
      </c>
      <c r="C13" s="62">
        <f>C14+C15</f>
        <v>35292</v>
      </c>
      <c r="D13" s="62">
        <f t="shared" si="0"/>
        <v>0</v>
      </c>
      <c r="E13" s="62">
        <f t="shared" si="1"/>
        <v>35292</v>
      </c>
      <c r="F13" s="35">
        <f>F14+F15</f>
        <v>7817</v>
      </c>
      <c r="G13" s="35">
        <f>G14+G15</f>
        <v>0</v>
      </c>
      <c r="H13" s="35">
        <f t="shared" si="2"/>
        <v>7817</v>
      </c>
      <c r="I13" s="35"/>
      <c r="J13" s="35">
        <f>J14+J15</f>
        <v>9439</v>
      </c>
      <c r="K13" s="35">
        <f>K14+K15</f>
        <v>0</v>
      </c>
      <c r="L13" s="35">
        <f t="shared" si="3"/>
        <v>9439</v>
      </c>
      <c r="M13" s="35"/>
      <c r="N13" s="35">
        <f>N14+N15</f>
        <v>9018</v>
      </c>
      <c r="O13" s="35">
        <f>O14+O15</f>
        <v>0</v>
      </c>
      <c r="P13" s="35">
        <f t="shared" si="4"/>
        <v>9018</v>
      </c>
      <c r="Q13" s="35"/>
      <c r="R13" s="35">
        <f>R14+R15</f>
        <v>9018</v>
      </c>
      <c r="S13" s="35">
        <f>S14+S15</f>
        <v>0</v>
      </c>
      <c r="T13" s="35">
        <f t="shared" si="5"/>
        <v>9018</v>
      </c>
      <c r="U13" s="36"/>
    </row>
    <row r="14" spans="1:21" ht="25.5" hidden="1" outlineLevel="1">
      <c r="A14" s="34" t="s">
        <v>22</v>
      </c>
      <c r="B14" s="57" t="s">
        <v>23</v>
      </c>
      <c r="C14" s="62">
        <f>F14+J14+N14+R14</f>
        <v>35221</v>
      </c>
      <c r="D14" s="62">
        <f t="shared" si="0"/>
        <v>0</v>
      </c>
      <c r="E14" s="62">
        <f t="shared" si="1"/>
        <v>35221</v>
      </c>
      <c r="F14" s="35">
        <v>7800</v>
      </c>
      <c r="G14" s="35"/>
      <c r="H14" s="35">
        <f t="shared" si="2"/>
        <v>7800</v>
      </c>
      <c r="I14" s="35"/>
      <c r="J14" s="35">
        <v>9421</v>
      </c>
      <c r="K14" s="35"/>
      <c r="L14" s="35">
        <f t="shared" si="3"/>
        <v>9421</v>
      </c>
      <c r="M14" s="35"/>
      <c r="N14" s="35">
        <v>9000</v>
      </c>
      <c r="O14" s="35"/>
      <c r="P14" s="35">
        <f t="shared" si="4"/>
        <v>9000</v>
      </c>
      <c r="Q14" s="35"/>
      <c r="R14" s="35">
        <v>9000</v>
      </c>
      <c r="S14" s="35"/>
      <c r="T14" s="35">
        <f t="shared" si="5"/>
        <v>9000</v>
      </c>
      <c r="U14" s="36"/>
    </row>
    <row r="15" spans="1:21" ht="12.75" hidden="1" outlineLevel="1">
      <c r="A15" s="34" t="s">
        <v>24</v>
      </c>
      <c r="B15" s="57" t="s">
        <v>25</v>
      </c>
      <c r="C15" s="62">
        <f>F15+J15+N15+R15</f>
        <v>71</v>
      </c>
      <c r="D15" s="62">
        <f t="shared" si="0"/>
        <v>0</v>
      </c>
      <c r="E15" s="62">
        <f t="shared" si="1"/>
        <v>71</v>
      </c>
      <c r="F15" s="35">
        <v>17</v>
      </c>
      <c r="G15" s="35"/>
      <c r="H15" s="35">
        <f t="shared" si="2"/>
        <v>17</v>
      </c>
      <c r="I15" s="35"/>
      <c r="J15" s="35">
        <v>18</v>
      </c>
      <c r="K15" s="35"/>
      <c r="L15" s="35">
        <f t="shared" si="3"/>
        <v>18</v>
      </c>
      <c r="M15" s="35"/>
      <c r="N15" s="35">
        <v>18</v>
      </c>
      <c r="O15" s="35"/>
      <c r="P15" s="35">
        <f t="shared" si="4"/>
        <v>18</v>
      </c>
      <c r="Q15" s="35"/>
      <c r="R15" s="35">
        <v>18</v>
      </c>
      <c r="S15" s="35"/>
      <c r="T15" s="35">
        <f t="shared" si="5"/>
        <v>18</v>
      </c>
      <c r="U15" s="36"/>
    </row>
    <row r="16" spans="1:21" ht="12.75" hidden="1" outlineLevel="1">
      <c r="A16" s="34" t="s">
        <v>26</v>
      </c>
      <c r="B16" s="56" t="s">
        <v>27</v>
      </c>
      <c r="C16" s="62">
        <f>C17+C18</f>
        <v>25601.2</v>
      </c>
      <c r="D16" s="62">
        <f t="shared" si="0"/>
        <v>0</v>
      </c>
      <c r="E16" s="62">
        <f t="shared" si="1"/>
        <v>25601.2</v>
      </c>
      <c r="F16" s="35">
        <f>F17+F18</f>
        <v>4030</v>
      </c>
      <c r="G16" s="35">
        <f>G17+G18</f>
        <v>0</v>
      </c>
      <c r="H16" s="35">
        <f t="shared" si="2"/>
        <v>4030</v>
      </c>
      <c r="I16" s="35"/>
      <c r="J16" s="35">
        <f>J17+J18</f>
        <v>7767.2</v>
      </c>
      <c r="K16" s="35">
        <f>K17+K18</f>
        <v>0</v>
      </c>
      <c r="L16" s="35">
        <f t="shared" si="3"/>
        <v>7767.2</v>
      </c>
      <c r="M16" s="35"/>
      <c r="N16" s="35">
        <f>N17+N18</f>
        <v>6900</v>
      </c>
      <c r="O16" s="35">
        <f>O17+O18</f>
        <v>0</v>
      </c>
      <c r="P16" s="35">
        <f t="shared" si="4"/>
        <v>6900</v>
      </c>
      <c r="Q16" s="35"/>
      <c r="R16" s="35">
        <f>R17+R18</f>
        <v>6904</v>
      </c>
      <c r="S16" s="35">
        <f>S17+S18</f>
        <v>0</v>
      </c>
      <c r="T16" s="35">
        <f t="shared" si="5"/>
        <v>6904</v>
      </c>
      <c r="U16" s="36"/>
    </row>
    <row r="17" spans="1:21" ht="38.25" hidden="1" outlineLevel="1">
      <c r="A17" s="34" t="s">
        <v>28</v>
      </c>
      <c r="B17" s="57" t="s">
        <v>29</v>
      </c>
      <c r="C17" s="62">
        <f>F17+J17+N17+R17</f>
        <v>5743</v>
      </c>
      <c r="D17" s="62">
        <f t="shared" si="0"/>
        <v>0</v>
      </c>
      <c r="E17" s="62">
        <f t="shared" si="1"/>
        <v>5743</v>
      </c>
      <c r="F17" s="35"/>
      <c r="G17" s="35"/>
      <c r="H17" s="35">
        <f t="shared" si="2"/>
        <v>0</v>
      </c>
      <c r="I17" s="35"/>
      <c r="J17" s="35"/>
      <c r="K17" s="35"/>
      <c r="L17" s="35">
        <f t="shared" si="3"/>
        <v>0</v>
      </c>
      <c r="M17" s="35"/>
      <c r="N17" s="35">
        <v>2870</v>
      </c>
      <c r="O17" s="35"/>
      <c r="P17" s="35">
        <f t="shared" si="4"/>
        <v>2870</v>
      </c>
      <c r="Q17" s="35"/>
      <c r="R17" s="35">
        <v>2873</v>
      </c>
      <c r="S17" s="35"/>
      <c r="T17" s="35">
        <f t="shared" si="5"/>
        <v>2873</v>
      </c>
      <c r="U17" s="36"/>
    </row>
    <row r="18" spans="1:21" ht="12.75" hidden="1" outlineLevel="1">
      <c r="A18" s="34" t="s">
        <v>30</v>
      </c>
      <c r="B18" s="56" t="s">
        <v>31</v>
      </c>
      <c r="C18" s="62">
        <f>C19+C21</f>
        <v>19858.2</v>
      </c>
      <c r="D18" s="62">
        <f t="shared" si="0"/>
        <v>0</v>
      </c>
      <c r="E18" s="62">
        <f t="shared" si="1"/>
        <v>19858.2</v>
      </c>
      <c r="F18" s="35">
        <f>F19+F21</f>
        <v>4030</v>
      </c>
      <c r="G18" s="35">
        <f>G19+G21</f>
        <v>0</v>
      </c>
      <c r="H18" s="35">
        <f t="shared" si="2"/>
        <v>4030</v>
      </c>
      <c r="I18" s="35"/>
      <c r="J18" s="35">
        <f>J19+J21</f>
        <v>7767.2</v>
      </c>
      <c r="K18" s="35">
        <f>K19+K21</f>
        <v>0</v>
      </c>
      <c r="L18" s="35">
        <f t="shared" si="3"/>
        <v>7767.2</v>
      </c>
      <c r="M18" s="35"/>
      <c r="N18" s="35">
        <f>N19+N21</f>
        <v>4030</v>
      </c>
      <c r="O18" s="35">
        <f>O19+O21</f>
        <v>0</v>
      </c>
      <c r="P18" s="35">
        <f t="shared" si="4"/>
        <v>4030</v>
      </c>
      <c r="Q18" s="35"/>
      <c r="R18" s="35">
        <f>R19+R21</f>
        <v>4031</v>
      </c>
      <c r="S18" s="35">
        <f>S19+S21</f>
        <v>0</v>
      </c>
      <c r="T18" s="35">
        <f t="shared" si="5"/>
        <v>4031</v>
      </c>
      <c r="U18" s="36"/>
    </row>
    <row r="19" spans="1:21" ht="76.5" hidden="1" outlineLevel="1">
      <c r="A19" s="34" t="s">
        <v>32</v>
      </c>
      <c r="B19" s="57" t="s">
        <v>33</v>
      </c>
      <c r="C19" s="62">
        <f>F19+J19+N19+R19</f>
        <v>3737.2</v>
      </c>
      <c r="D19" s="62">
        <f t="shared" si="0"/>
        <v>0</v>
      </c>
      <c r="E19" s="62">
        <f t="shared" si="1"/>
        <v>3737.2</v>
      </c>
      <c r="F19" s="35"/>
      <c r="G19" s="35"/>
      <c r="H19" s="35">
        <f t="shared" si="2"/>
        <v>0</v>
      </c>
      <c r="I19" s="35"/>
      <c r="J19" s="35">
        <v>3737.2</v>
      </c>
      <c r="K19" s="35"/>
      <c r="L19" s="35">
        <f t="shared" si="3"/>
        <v>3737.2</v>
      </c>
      <c r="M19" s="35"/>
      <c r="N19" s="35"/>
      <c r="O19" s="35"/>
      <c r="P19" s="35">
        <f t="shared" si="4"/>
        <v>0</v>
      </c>
      <c r="Q19" s="35"/>
      <c r="R19" s="35"/>
      <c r="S19" s="35"/>
      <c r="T19" s="35">
        <f t="shared" si="5"/>
        <v>0</v>
      </c>
      <c r="U19" s="36"/>
    </row>
    <row r="20" spans="1:21" ht="38.25" hidden="1" outlineLevel="1">
      <c r="A20" s="34" t="s">
        <v>34</v>
      </c>
      <c r="B20" s="57" t="s">
        <v>35</v>
      </c>
      <c r="C20" s="62">
        <f>F20+J20+N20+R20</f>
        <v>0</v>
      </c>
      <c r="D20" s="62">
        <f t="shared" si="0"/>
        <v>0</v>
      </c>
      <c r="E20" s="62">
        <f t="shared" si="1"/>
        <v>0</v>
      </c>
      <c r="F20" s="35"/>
      <c r="G20" s="35"/>
      <c r="H20" s="35">
        <f t="shared" si="2"/>
        <v>0</v>
      </c>
      <c r="I20" s="35"/>
      <c r="J20" s="35"/>
      <c r="K20" s="35"/>
      <c r="L20" s="35">
        <f t="shared" si="3"/>
        <v>0</v>
      </c>
      <c r="M20" s="35"/>
      <c r="N20" s="35"/>
      <c r="O20" s="35"/>
      <c r="P20" s="35">
        <f t="shared" si="4"/>
        <v>0</v>
      </c>
      <c r="Q20" s="35"/>
      <c r="R20" s="35"/>
      <c r="S20" s="35"/>
      <c r="T20" s="35">
        <f t="shared" si="5"/>
        <v>0</v>
      </c>
      <c r="U20" s="36"/>
    </row>
    <row r="21" spans="1:21" ht="76.5" hidden="1" outlineLevel="1">
      <c r="A21" s="34" t="s">
        <v>36</v>
      </c>
      <c r="B21" s="57" t="s">
        <v>37</v>
      </c>
      <c r="C21" s="62">
        <f>F21+J21+N21+R21</f>
        <v>16121</v>
      </c>
      <c r="D21" s="62">
        <f t="shared" si="0"/>
        <v>0</v>
      </c>
      <c r="E21" s="62">
        <f t="shared" si="1"/>
        <v>16121</v>
      </c>
      <c r="F21" s="35">
        <v>4030</v>
      </c>
      <c r="G21" s="35"/>
      <c r="H21" s="35">
        <f t="shared" si="2"/>
        <v>4030</v>
      </c>
      <c r="I21" s="35"/>
      <c r="J21" s="35">
        <v>4030</v>
      </c>
      <c r="K21" s="35"/>
      <c r="L21" s="35">
        <f t="shared" si="3"/>
        <v>4030</v>
      </c>
      <c r="M21" s="35"/>
      <c r="N21" s="35">
        <v>4030</v>
      </c>
      <c r="O21" s="35"/>
      <c r="P21" s="35">
        <f t="shared" si="4"/>
        <v>4030</v>
      </c>
      <c r="Q21" s="35"/>
      <c r="R21" s="35">
        <v>4031</v>
      </c>
      <c r="S21" s="35"/>
      <c r="T21" s="35">
        <f t="shared" si="5"/>
        <v>4031</v>
      </c>
      <c r="U21" s="36"/>
    </row>
    <row r="22" spans="1:21" ht="12.75" hidden="1" outlineLevel="1">
      <c r="A22" s="34" t="s">
        <v>38</v>
      </c>
      <c r="B22" s="56" t="s">
        <v>39</v>
      </c>
      <c r="C22" s="62">
        <f>C23+C24</f>
        <v>7089</v>
      </c>
      <c r="D22" s="62">
        <f t="shared" si="0"/>
        <v>0</v>
      </c>
      <c r="E22" s="62">
        <f t="shared" si="1"/>
        <v>7089</v>
      </c>
      <c r="F22" s="35">
        <f>F23+F24</f>
        <v>1326</v>
      </c>
      <c r="G22" s="35">
        <f>G23+G24</f>
        <v>0</v>
      </c>
      <c r="H22" s="35">
        <f t="shared" si="2"/>
        <v>1326</v>
      </c>
      <c r="I22" s="35"/>
      <c r="J22" s="35">
        <f>J23+J24</f>
        <v>2142</v>
      </c>
      <c r="K22" s="35">
        <f>K23+K24</f>
        <v>0</v>
      </c>
      <c r="L22" s="35">
        <f t="shared" si="3"/>
        <v>2142</v>
      </c>
      <c r="M22" s="35"/>
      <c r="N22" s="35">
        <f>N23+N24</f>
        <v>1923</v>
      </c>
      <c r="O22" s="35">
        <f>O23+O24</f>
        <v>0</v>
      </c>
      <c r="P22" s="35">
        <f t="shared" si="4"/>
        <v>1923</v>
      </c>
      <c r="Q22" s="35"/>
      <c r="R22" s="35">
        <f>R23+R24</f>
        <v>1698</v>
      </c>
      <c r="S22" s="35">
        <f>S23+S24</f>
        <v>0</v>
      </c>
      <c r="T22" s="35">
        <f t="shared" si="5"/>
        <v>1698</v>
      </c>
      <c r="U22" s="36"/>
    </row>
    <row r="23" spans="1:21" ht="76.5" hidden="1" outlineLevel="1">
      <c r="A23" s="34" t="s">
        <v>40</v>
      </c>
      <c r="B23" s="57" t="s">
        <v>41</v>
      </c>
      <c r="C23" s="62">
        <f>F23+J23+N23+R23</f>
        <v>1738</v>
      </c>
      <c r="D23" s="62">
        <f t="shared" si="0"/>
        <v>0</v>
      </c>
      <c r="E23" s="62">
        <f t="shared" si="1"/>
        <v>1738</v>
      </c>
      <c r="F23" s="35">
        <v>400</v>
      </c>
      <c r="G23" s="35"/>
      <c r="H23" s="35">
        <f t="shared" si="2"/>
        <v>400</v>
      </c>
      <c r="I23" s="35"/>
      <c r="J23" s="35">
        <v>450</v>
      </c>
      <c r="K23" s="35"/>
      <c r="L23" s="35">
        <f t="shared" si="3"/>
        <v>450</v>
      </c>
      <c r="M23" s="35"/>
      <c r="N23" s="35">
        <v>400</v>
      </c>
      <c r="O23" s="35"/>
      <c r="P23" s="35">
        <f t="shared" si="4"/>
        <v>400</v>
      </c>
      <c r="Q23" s="35"/>
      <c r="R23" s="35">
        <v>488</v>
      </c>
      <c r="S23" s="35"/>
      <c r="T23" s="35">
        <f t="shared" si="5"/>
        <v>488</v>
      </c>
      <c r="U23" s="36"/>
    </row>
    <row r="24" spans="1:21" ht="76.5" hidden="1" outlineLevel="1">
      <c r="A24" s="34" t="s">
        <v>42</v>
      </c>
      <c r="B24" s="57" t="s">
        <v>43</v>
      </c>
      <c r="C24" s="62">
        <f>C25+C26</f>
        <v>5351</v>
      </c>
      <c r="D24" s="62">
        <f t="shared" si="0"/>
        <v>0</v>
      </c>
      <c r="E24" s="62">
        <f t="shared" si="1"/>
        <v>5351</v>
      </c>
      <c r="F24" s="35">
        <f>F25+F26</f>
        <v>926</v>
      </c>
      <c r="G24" s="35"/>
      <c r="H24" s="35">
        <f t="shared" si="2"/>
        <v>926</v>
      </c>
      <c r="I24" s="35"/>
      <c r="J24" s="35">
        <f>J25+J26</f>
        <v>1692</v>
      </c>
      <c r="K24" s="35"/>
      <c r="L24" s="35">
        <f t="shared" si="3"/>
        <v>1692</v>
      </c>
      <c r="M24" s="35"/>
      <c r="N24" s="35">
        <f>N25+N26</f>
        <v>1523</v>
      </c>
      <c r="O24" s="35"/>
      <c r="P24" s="35">
        <f t="shared" si="4"/>
        <v>1523</v>
      </c>
      <c r="Q24" s="35"/>
      <c r="R24" s="35">
        <f>R25+R26</f>
        <v>1210</v>
      </c>
      <c r="S24" s="35"/>
      <c r="T24" s="35">
        <f t="shared" si="5"/>
        <v>1210</v>
      </c>
      <c r="U24" s="36"/>
    </row>
    <row r="25" spans="1:21" ht="76.5" hidden="1" outlineLevel="1">
      <c r="A25" s="34" t="s">
        <v>44</v>
      </c>
      <c r="B25" s="57" t="s">
        <v>43</v>
      </c>
      <c r="C25" s="62">
        <f>F25+J25+N25+R25</f>
        <v>5218</v>
      </c>
      <c r="D25" s="62">
        <f t="shared" si="0"/>
        <v>0</v>
      </c>
      <c r="E25" s="62">
        <f t="shared" si="1"/>
        <v>5218</v>
      </c>
      <c r="F25" s="35">
        <v>880</v>
      </c>
      <c r="G25" s="35"/>
      <c r="H25" s="35">
        <f t="shared" si="2"/>
        <v>880</v>
      </c>
      <c r="I25" s="35"/>
      <c r="J25" s="35">
        <v>1660</v>
      </c>
      <c r="K25" s="35"/>
      <c r="L25" s="35">
        <f t="shared" si="3"/>
        <v>1660</v>
      </c>
      <c r="M25" s="35"/>
      <c r="N25" s="35">
        <v>1500</v>
      </c>
      <c r="O25" s="35"/>
      <c r="P25" s="35">
        <f t="shared" si="4"/>
        <v>1500</v>
      </c>
      <c r="Q25" s="35"/>
      <c r="R25" s="35">
        <v>1178</v>
      </c>
      <c r="S25" s="35"/>
      <c r="T25" s="35">
        <f t="shared" si="5"/>
        <v>1178</v>
      </c>
      <c r="U25" s="36"/>
    </row>
    <row r="26" spans="1:21" ht="76.5" hidden="1" outlineLevel="1">
      <c r="A26" s="34" t="s">
        <v>45</v>
      </c>
      <c r="B26" s="57" t="s">
        <v>43</v>
      </c>
      <c r="C26" s="62">
        <f>F26+J26+N26+R26</f>
        <v>133</v>
      </c>
      <c r="D26" s="62">
        <f t="shared" si="0"/>
        <v>0</v>
      </c>
      <c r="E26" s="62">
        <f t="shared" si="1"/>
        <v>133</v>
      </c>
      <c r="F26" s="35">
        <v>46</v>
      </c>
      <c r="G26" s="35"/>
      <c r="H26" s="35">
        <f t="shared" si="2"/>
        <v>46</v>
      </c>
      <c r="I26" s="35"/>
      <c r="J26" s="35">
        <v>32</v>
      </c>
      <c r="K26" s="35"/>
      <c r="L26" s="35">
        <f t="shared" si="3"/>
        <v>32</v>
      </c>
      <c r="M26" s="35"/>
      <c r="N26" s="35">
        <v>23</v>
      </c>
      <c r="O26" s="35"/>
      <c r="P26" s="35">
        <f t="shared" si="4"/>
        <v>23</v>
      </c>
      <c r="Q26" s="35"/>
      <c r="R26" s="35">
        <v>32</v>
      </c>
      <c r="S26" s="35"/>
      <c r="T26" s="35">
        <f t="shared" si="5"/>
        <v>32</v>
      </c>
      <c r="U26" s="36"/>
    </row>
    <row r="27" spans="1:21" ht="38.25" hidden="1" outlineLevel="1">
      <c r="A27" s="34" t="s">
        <v>46</v>
      </c>
      <c r="B27" s="57" t="s">
        <v>47</v>
      </c>
      <c r="C27" s="62">
        <f>C29+C31+C28</f>
        <v>396.29999999999995</v>
      </c>
      <c r="D27" s="62">
        <f t="shared" si="0"/>
        <v>0</v>
      </c>
      <c r="E27" s="62">
        <f t="shared" si="1"/>
        <v>396.29999999999995</v>
      </c>
      <c r="F27" s="35">
        <f>F29+F31+F28</f>
        <v>77</v>
      </c>
      <c r="G27" s="35">
        <f>G29+G31+G28</f>
        <v>0</v>
      </c>
      <c r="H27" s="35">
        <f t="shared" si="2"/>
        <v>77</v>
      </c>
      <c r="I27" s="35"/>
      <c r="J27" s="35">
        <f>J29+J31+J28</f>
        <v>101</v>
      </c>
      <c r="K27" s="35">
        <f>K29+K31+K28</f>
        <v>0</v>
      </c>
      <c r="L27" s="35">
        <f t="shared" si="3"/>
        <v>101</v>
      </c>
      <c r="M27" s="35"/>
      <c r="N27" s="35">
        <f>N29+N31+N28</f>
        <v>108</v>
      </c>
      <c r="O27" s="35">
        <f>O29+O31+O28</f>
        <v>0</v>
      </c>
      <c r="P27" s="35">
        <f t="shared" si="4"/>
        <v>108</v>
      </c>
      <c r="Q27" s="35"/>
      <c r="R27" s="35">
        <f>R29+R31+R28</f>
        <v>110.3</v>
      </c>
      <c r="S27" s="35">
        <f>S29+S31+S28</f>
        <v>0</v>
      </c>
      <c r="T27" s="35">
        <f t="shared" si="5"/>
        <v>110.3</v>
      </c>
      <c r="U27" s="36"/>
    </row>
    <row r="28" spans="1:21" ht="38.25" hidden="1" outlineLevel="1">
      <c r="A28" s="34" t="s">
        <v>48</v>
      </c>
      <c r="B28" s="57" t="s">
        <v>49</v>
      </c>
      <c r="C28" s="62">
        <f>F28+J28+N28+R28</f>
        <v>147.2</v>
      </c>
      <c r="D28" s="62">
        <f t="shared" si="0"/>
        <v>0</v>
      </c>
      <c r="E28" s="62">
        <f t="shared" si="1"/>
        <v>147.2</v>
      </c>
      <c r="F28" s="35">
        <v>31</v>
      </c>
      <c r="G28" s="35"/>
      <c r="H28" s="35">
        <f t="shared" si="2"/>
        <v>31</v>
      </c>
      <c r="I28" s="35"/>
      <c r="J28" s="35">
        <v>37</v>
      </c>
      <c r="K28" s="35"/>
      <c r="L28" s="35">
        <f t="shared" si="3"/>
        <v>37</v>
      </c>
      <c r="M28" s="35"/>
      <c r="N28" s="35">
        <v>39</v>
      </c>
      <c r="O28" s="35"/>
      <c r="P28" s="35">
        <f t="shared" si="4"/>
        <v>39</v>
      </c>
      <c r="Q28" s="35"/>
      <c r="R28" s="35">
        <v>40.2</v>
      </c>
      <c r="S28" s="35"/>
      <c r="T28" s="35">
        <f t="shared" si="5"/>
        <v>40.2</v>
      </c>
      <c r="U28" s="36"/>
    </row>
    <row r="29" spans="1:21" ht="25.5" hidden="1" outlineLevel="1">
      <c r="A29" s="34" t="s">
        <v>50</v>
      </c>
      <c r="B29" s="57" t="s">
        <v>51</v>
      </c>
      <c r="C29" s="62">
        <f>C30</f>
        <v>33</v>
      </c>
      <c r="D29" s="62">
        <f t="shared" si="0"/>
        <v>0</v>
      </c>
      <c r="E29" s="62">
        <f t="shared" si="1"/>
        <v>33</v>
      </c>
      <c r="F29" s="35">
        <f>F30</f>
        <v>6</v>
      </c>
      <c r="G29" s="35">
        <f>G30</f>
        <v>0</v>
      </c>
      <c r="H29" s="35">
        <f t="shared" si="2"/>
        <v>6</v>
      </c>
      <c r="I29" s="35"/>
      <c r="J29" s="35">
        <f>J30</f>
        <v>9</v>
      </c>
      <c r="K29" s="35">
        <f>K30</f>
        <v>0</v>
      </c>
      <c r="L29" s="35">
        <f t="shared" si="3"/>
        <v>9</v>
      </c>
      <c r="M29" s="35"/>
      <c r="N29" s="35">
        <f>N30</f>
        <v>9</v>
      </c>
      <c r="O29" s="35">
        <f>O30</f>
        <v>0</v>
      </c>
      <c r="P29" s="35">
        <f t="shared" si="4"/>
        <v>9</v>
      </c>
      <c r="Q29" s="35"/>
      <c r="R29" s="35">
        <f>R30</f>
        <v>9</v>
      </c>
      <c r="S29" s="35">
        <f>S30</f>
        <v>0</v>
      </c>
      <c r="T29" s="35">
        <f t="shared" si="5"/>
        <v>9</v>
      </c>
      <c r="U29" s="36"/>
    </row>
    <row r="30" spans="1:21" ht="25.5" hidden="1" outlineLevel="1">
      <c r="A30" s="34" t="s">
        <v>52</v>
      </c>
      <c r="B30" s="57" t="s">
        <v>53</v>
      </c>
      <c r="C30" s="62">
        <f>F30+J30+N30+R30</f>
        <v>33</v>
      </c>
      <c r="D30" s="62">
        <f t="shared" si="0"/>
        <v>0</v>
      </c>
      <c r="E30" s="62">
        <f t="shared" si="1"/>
        <v>33</v>
      </c>
      <c r="F30" s="35">
        <v>6</v>
      </c>
      <c r="G30" s="35"/>
      <c r="H30" s="35">
        <f t="shared" si="2"/>
        <v>6</v>
      </c>
      <c r="I30" s="35"/>
      <c r="J30" s="35">
        <v>9</v>
      </c>
      <c r="K30" s="35"/>
      <c r="L30" s="35">
        <f t="shared" si="3"/>
        <v>9</v>
      </c>
      <c r="M30" s="35"/>
      <c r="N30" s="35">
        <v>9</v>
      </c>
      <c r="O30" s="35"/>
      <c r="P30" s="35">
        <f t="shared" si="4"/>
        <v>9</v>
      </c>
      <c r="Q30" s="35"/>
      <c r="R30" s="35">
        <v>9</v>
      </c>
      <c r="S30" s="35"/>
      <c r="T30" s="35">
        <f t="shared" si="5"/>
        <v>9</v>
      </c>
      <c r="U30" s="36"/>
    </row>
    <row r="31" spans="1:21" ht="25.5" hidden="1" outlineLevel="1">
      <c r="A31" s="34" t="s">
        <v>54</v>
      </c>
      <c r="B31" s="57" t="s">
        <v>55</v>
      </c>
      <c r="C31" s="62">
        <f>C32</f>
        <v>216.1</v>
      </c>
      <c r="D31" s="62">
        <f t="shared" si="0"/>
        <v>0</v>
      </c>
      <c r="E31" s="62">
        <f t="shared" si="1"/>
        <v>216.1</v>
      </c>
      <c r="F31" s="35">
        <f>F32</f>
        <v>40</v>
      </c>
      <c r="G31" s="35">
        <f>G32</f>
        <v>0</v>
      </c>
      <c r="H31" s="35">
        <f t="shared" si="2"/>
        <v>40</v>
      </c>
      <c r="I31" s="35"/>
      <c r="J31" s="35">
        <f>J32</f>
        <v>55</v>
      </c>
      <c r="K31" s="35">
        <f>K32</f>
        <v>0</v>
      </c>
      <c r="L31" s="35">
        <f t="shared" si="3"/>
        <v>55</v>
      </c>
      <c r="M31" s="35"/>
      <c r="N31" s="35">
        <f>N32</f>
        <v>60</v>
      </c>
      <c r="O31" s="35">
        <f>O32</f>
        <v>0</v>
      </c>
      <c r="P31" s="35">
        <f t="shared" si="4"/>
        <v>60</v>
      </c>
      <c r="Q31" s="35"/>
      <c r="R31" s="35">
        <f>R32</f>
        <v>61.1</v>
      </c>
      <c r="S31" s="35">
        <f>S32</f>
        <v>0</v>
      </c>
      <c r="T31" s="35">
        <f t="shared" si="5"/>
        <v>61.1</v>
      </c>
      <c r="U31" s="36"/>
    </row>
    <row r="32" spans="1:21" ht="12.75" hidden="1" outlineLevel="1">
      <c r="A32" s="34" t="s">
        <v>56</v>
      </c>
      <c r="B32" s="56" t="s">
        <v>57</v>
      </c>
      <c r="C32" s="62">
        <f>F32+J32+N32+R32</f>
        <v>216.1</v>
      </c>
      <c r="D32" s="62">
        <f t="shared" si="0"/>
        <v>0</v>
      </c>
      <c r="E32" s="62">
        <f t="shared" si="1"/>
        <v>216.1</v>
      </c>
      <c r="F32" s="35">
        <v>40</v>
      </c>
      <c r="G32" s="35"/>
      <c r="H32" s="35">
        <f t="shared" si="2"/>
        <v>40</v>
      </c>
      <c r="I32" s="35"/>
      <c r="J32" s="35">
        <v>55</v>
      </c>
      <c r="K32" s="35"/>
      <c r="L32" s="35">
        <f t="shared" si="3"/>
        <v>55</v>
      </c>
      <c r="M32" s="35"/>
      <c r="N32" s="35">
        <v>60</v>
      </c>
      <c r="O32" s="35"/>
      <c r="P32" s="35">
        <f t="shared" si="4"/>
        <v>60</v>
      </c>
      <c r="Q32" s="35"/>
      <c r="R32" s="35">
        <v>61.1</v>
      </c>
      <c r="S32" s="35"/>
      <c r="T32" s="35">
        <f t="shared" si="5"/>
        <v>61.1</v>
      </c>
      <c r="U32" s="36"/>
    </row>
    <row r="33" spans="1:21" ht="38.25" collapsed="1">
      <c r="A33" s="34" t="s">
        <v>58</v>
      </c>
      <c r="B33" s="57" t="s">
        <v>59</v>
      </c>
      <c r="C33" s="62">
        <f>C34+C35+C39</f>
        <v>78663</v>
      </c>
      <c r="D33" s="62">
        <f t="shared" si="0"/>
        <v>26805.800000000003</v>
      </c>
      <c r="E33" s="62">
        <f t="shared" si="1"/>
        <v>105468.8</v>
      </c>
      <c r="F33" s="35">
        <f>F34+F35+F39</f>
        <v>20159</v>
      </c>
      <c r="G33" s="35">
        <f>G34+G35+G39</f>
        <v>4877</v>
      </c>
      <c r="H33" s="35">
        <f t="shared" si="2"/>
        <v>25036</v>
      </c>
      <c r="I33" s="35"/>
      <c r="J33" s="35">
        <f>J34+J35+J39</f>
        <v>17910</v>
      </c>
      <c r="K33" s="35">
        <f>K34+K35+K39</f>
        <v>7309.6</v>
      </c>
      <c r="L33" s="35">
        <f t="shared" si="3"/>
        <v>25219.6</v>
      </c>
      <c r="M33" s="35"/>
      <c r="N33" s="35">
        <f>N34+N35+N39</f>
        <v>22110</v>
      </c>
      <c r="O33" s="35">
        <f>O34+O35+O39</f>
        <v>7309.6</v>
      </c>
      <c r="P33" s="35">
        <f t="shared" si="4"/>
        <v>29419.6</v>
      </c>
      <c r="Q33" s="35"/>
      <c r="R33" s="35">
        <f>R34+R35+R39</f>
        <v>18484</v>
      </c>
      <c r="S33" s="35">
        <f>S34+S35+S39</f>
        <v>7309.6</v>
      </c>
      <c r="T33" s="35">
        <f t="shared" si="5"/>
        <v>25793.6</v>
      </c>
      <c r="U33" s="36"/>
    </row>
    <row r="34" spans="1:21" ht="38.25" hidden="1" outlineLevel="1">
      <c r="A34" s="34" t="s">
        <v>60</v>
      </c>
      <c r="B34" s="57" t="s">
        <v>61</v>
      </c>
      <c r="C34" s="62">
        <f>F34+J34+N34+R34</f>
        <v>237</v>
      </c>
      <c r="D34" s="62">
        <f t="shared" si="0"/>
        <v>0</v>
      </c>
      <c r="E34" s="62">
        <f t="shared" si="1"/>
        <v>237</v>
      </c>
      <c r="F34" s="35">
        <v>59</v>
      </c>
      <c r="G34" s="35"/>
      <c r="H34" s="35">
        <f t="shared" si="2"/>
        <v>59</v>
      </c>
      <c r="I34" s="35"/>
      <c r="J34" s="35">
        <v>59</v>
      </c>
      <c r="K34" s="35"/>
      <c r="L34" s="35">
        <f t="shared" si="3"/>
        <v>59</v>
      </c>
      <c r="M34" s="35"/>
      <c r="N34" s="35">
        <v>59</v>
      </c>
      <c r="O34" s="35"/>
      <c r="P34" s="35">
        <f t="shared" si="4"/>
        <v>59</v>
      </c>
      <c r="Q34" s="35"/>
      <c r="R34" s="35">
        <v>60</v>
      </c>
      <c r="S34" s="35"/>
      <c r="T34" s="35">
        <f t="shared" si="5"/>
        <v>60</v>
      </c>
      <c r="U34" s="36"/>
    </row>
    <row r="35" spans="1:21" ht="38.25" hidden="1" outlineLevel="1">
      <c r="A35" s="34" t="s">
        <v>62</v>
      </c>
      <c r="B35" s="57" t="s">
        <v>63</v>
      </c>
      <c r="C35" s="62">
        <f>C36+C37+C38</f>
        <v>25145.5</v>
      </c>
      <c r="D35" s="62">
        <f t="shared" si="0"/>
        <v>0</v>
      </c>
      <c r="E35" s="62">
        <f t="shared" si="1"/>
        <v>25145.5</v>
      </c>
      <c r="F35" s="35">
        <f>F36+F37+F38</f>
        <v>8300</v>
      </c>
      <c r="G35" s="35">
        <f>G36+G37+G38</f>
        <v>0</v>
      </c>
      <c r="H35" s="35">
        <f t="shared" si="2"/>
        <v>8300</v>
      </c>
      <c r="I35" s="35"/>
      <c r="J35" s="35">
        <f>J36+J37+J38</f>
        <v>4100</v>
      </c>
      <c r="K35" s="35">
        <f>K36+K37+K38</f>
        <v>0</v>
      </c>
      <c r="L35" s="35">
        <f t="shared" si="3"/>
        <v>4100</v>
      </c>
      <c r="M35" s="35"/>
      <c r="N35" s="35">
        <f>N36+N37+N38</f>
        <v>8300</v>
      </c>
      <c r="O35" s="35">
        <f>O36+O37+O38</f>
        <v>0</v>
      </c>
      <c r="P35" s="35">
        <f t="shared" si="4"/>
        <v>8300</v>
      </c>
      <c r="Q35" s="35"/>
      <c r="R35" s="35">
        <f>R36+R37+R38</f>
        <v>4445.5</v>
      </c>
      <c r="S35" s="35">
        <f>S36+S37+S38</f>
        <v>0</v>
      </c>
      <c r="T35" s="35">
        <f t="shared" si="5"/>
        <v>4445.5</v>
      </c>
      <c r="U35" s="36"/>
    </row>
    <row r="36" spans="1:21" ht="76.5" hidden="1" outlineLevel="1">
      <c r="A36" s="34" t="s">
        <v>64</v>
      </c>
      <c r="B36" s="57" t="s">
        <v>65</v>
      </c>
      <c r="C36" s="62">
        <f>F36+J36+N36+R36</f>
        <v>11670</v>
      </c>
      <c r="D36" s="62">
        <f t="shared" si="0"/>
        <v>0</v>
      </c>
      <c r="E36" s="62">
        <f t="shared" si="1"/>
        <v>11670</v>
      </c>
      <c r="F36" s="35">
        <v>4500</v>
      </c>
      <c r="G36" s="35"/>
      <c r="H36" s="35">
        <f t="shared" si="2"/>
        <v>4500</v>
      </c>
      <c r="I36" s="35"/>
      <c r="J36" s="35">
        <v>1300</v>
      </c>
      <c r="K36" s="35"/>
      <c r="L36" s="35">
        <f t="shared" si="3"/>
        <v>1300</v>
      </c>
      <c r="M36" s="35"/>
      <c r="N36" s="35">
        <v>4500</v>
      </c>
      <c r="O36" s="35"/>
      <c r="P36" s="35">
        <f t="shared" si="4"/>
        <v>4500</v>
      </c>
      <c r="Q36" s="35"/>
      <c r="R36" s="35">
        <v>1370</v>
      </c>
      <c r="S36" s="35"/>
      <c r="T36" s="35">
        <f t="shared" si="5"/>
        <v>1370</v>
      </c>
      <c r="U36" s="36"/>
    </row>
    <row r="37" spans="1:21" ht="63.75" hidden="1" outlineLevel="1">
      <c r="A37" s="34" t="s">
        <v>66</v>
      </c>
      <c r="B37" s="57" t="s">
        <v>67</v>
      </c>
      <c r="C37" s="62">
        <f>F37+J37+N37+R37</f>
        <v>5252</v>
      </c>
      <c r="D37" s="62">
        <f t="shared" si="0"/>
        <v>0</v>
      </c>
      <c r="E37" s="62">
        <f t="shared" si="1"/>
        <v>5252</v>
      </c>
      <c r="F37" s="35">
        <v>1800</v>
      </c>
      <c r="G37" s="35"/>
      <c r="H37" s="35">
        <f t="shared" si="2"/>
        <v>1800</v>
      </c>
      <c r="I37" s="35"/>
      <c r="J37" s="35">
        <v>800</v>
      </c>
      <c r="K37" s="35"/>
      <c r="L37" s="35">
        <f t="shared" si="3"/>
        <v>800</v>
      </c>
      <c r="M37" s="35"/>
      <c r="N37" s="35">
        <v>1800</v>
      </c>
      <c r="O37" s="35"/>
      <c r="P37" s="35">
        <f t="shared" si="4"/>
        <v>1800</v>
      </c>
      <c r="Q37" s="35"/>
      <c r="R37" s="35">
        <v>852</v>
      </c>
      <c r="S37" s="35"/>
      <c r="T37" s="35">
        <f t="shared" si="5"/>
        <v>852</v>
      </c>
      <c r="U37" s="36"/>
    </row>
    <row r="38" spans="1:21" ht="38.25" hidden="1" outlineLevel="1">
      <c r="A38" s="34" t="s">
        <v>68</v>
      </c>
      <c r="B38" s="57" t="s">
        <v>69</v>
      </c>
      <c r="C38" s="62">
        <f>F38+J38+N38+R38</f>
        <v>8223.5</v>
      </c>
      <c r="D38" s="62">
        <f t="shared" si="0"/>
        <v>0</v>
      </c>
      <c r="E38" s="62">
        <f t="shared" si="1"/>
        <v>8223.5</v>
      </c>
      <c r="F38" s="35">
        <v>2000</v>
      </c>
      <c r="G38" s="35"/>
      <c r="H38" s="35">
        <f t="shared" si="2"/>
        <v>2000</v>
      </c>
      <c r="I38" s="35"/>
      <c r="J38" s="35">
        <v>2000</v>
      </c>
      <c r="K38" s="35"/>
      <c r="L38" s="35">
        <f t="shared" si="3"/>
        <v>2000</v>
      </c>
      <c r="M38" s="35"/>
      <c r="N38" s="35">
        <v>2000</v>
      </c>
      <c r="O38" s="35"/>
      <c r="P38" s="35">
        <f t="shared" si="4"/>
        <v>2000</v>
      </c>
      <c r="Q38" s="35"/>
      <c r="R38" s="35">
        <v>2223.5</v>
      </c>
      <c r="S38" s="35"/>
      <c r="T38" s="35">
        <f t="shared" si="5"/>
        <v>2223.5</v>
      </c>
      <c r="U38" s="36"/>
    </row>
    <row r="39" spans="1:21" ht="25.5" collapsed="1">
      <c r="A39" s="34" t="s">
        <v>70</v>
      </c>
      <c r="B39" s="57" t="s">
        <v>71</v>
      </c>
      <c r="C39" s="62">
        <f>C40+C41+C42</f>
        <v>53280.5</v>
      </c>
      <c r="D39" s="62">
        <f t="shared" si="0"/>
        <v>26805.800000000003</v>
      </c>
      <c r="E39" s="62">
        <f t="shared" si="1"/>
        <v>80086.3</v>
      </c>
      <c r="F39" s="35">
        <f>F40+F41+F42</f>
        <v>11800</v>
      </c>
      <c r="G39" s="35">
        <f>G40+G41+G42</f>
        <v>4877</v>
      </c>
      <c r="H39" s="35">
        <f t="shared" si="2"/>
        <v>16677</v>
      </c>
      <c r="I39" s="35"/>
      <c r="J39" s="35">
        <f>J40+J41+J42</f>
        <v>13751</v>
      </c>
      <c r="K39" s="35">
        <f>K40+K41+K42</f>
        <v>7309.6</v>
      </c>
      <c r="L39" s="35">
        <f t="shared" si="3"/>
        <v>21060.6</v>
      </c>
      <c r="M39" s="35"/>
      <c r="N39" s="35">
        <f>N40+N41+N42</f>
        <v>13751</v>
      </c>
      <c r="O39" s="35">
        <f>O40+O41+O42</f>
        <v>7309.6</v>
      </c>
      <c r="P39" s="35">
        <f t="shared" si="4"/>
        <v>21060.6</v>
      </c>
      <c r="Q39" s="35"/>
      <c r="R39" s="35">
        <f>R40+R41+R42</f>
        <v>13978.5</v>
      </c>
      <c r="S39" s="35">
        <f>S40+S41+S42</f>
        <v>7309.6</v>
      </c>
      <c r="T39" s="35">
        <f t="shared" si="5"/>
        <v>21288.1</v>
      </c>
      <c r="U39" s="36"/>
    </row>
    <row r="40" spans="1:21" ht="38.25">
      <c r="A40" s="34" t="s">
        <v>72</v>
      </c>
      <c r="B40" s="57" t="s">
        <v>73</v>
      </c>
      <c r="C40" s="62">
        <f>F40+J40+N40+R40</f>
        <v>40197</v>
      </c>
      <c r="D40" s="62">
        <f aca="true" t="shared" si="6" ref="D40:D73">G40+K40+O40+S40</f>
        <v>0</v>
      </c>
      <c r="E40" s="62">
        <f aca="true" t="shared" si="7" ref="E40:E67">C40+D40</f>
        <v>40197</v>
      </c>
      <c r="F40" s="35">
        <v>10000</v>
      </c>
      <c r="G40" s="35"/>
      <c r="H40" s="35">
        <f aca="true" t="shared" si="8" ref="H40:H67">F40+G40</f>
        <v>10000</v>
      </c>
      <c r="I40" s="35"/>
      <c r="J40" s="35">
        <v>10000</v>
      </c>
      <c r="K40" s="35"/>
      <c r="L40" s="35">
        <f aca="true" t="shared" si="9" ref="L40:L65">J40+K40</f>
        <v>10000</v>
      </c>
      <c r="M40" s="35"/>
      <c r="N40" s="35">
        <v>10000</v>
      </c>
      <c r="O40" s="35"/>
      <c r="P40" s="35">
        <f aca="true" t="shared" si="10" ref="P40:P65">N40+O40</f>
        <v>10000</v>
      </c>
      <c r="Q40" s="35"/>
      <c r="R40" s="35">
        <v>10197</v>
      </c>
      <c r="S40" s="35"/>
      <c r="T40" s="35">
        <f aca="true" t="shared" si="11" ref="T40:T65">R40+S40</f>
        <v>10197</v>
      </c>
      <c r="U40" s="36"/>
    </row>
    <row r="41" spans="1:21" ht="38.25">
      <c r="A41" s="34" t="s">
        <v>74</v>
      </c>
      <c r="B41" s="57" t="s">
        <v>75</v>
      </c>
      <c r="C41" s="62">
        <f>F41+J41+N41+R41</f>
        <v>7230</v>
      </c>
      <c r="D41" s="62">
        <f t="shared" si="6"/>
        <v>0</v>
      </c>
      <c r="E41" s="62">
        <f t="shared" si="7"/>
        <v>7230</v>
      </c>
      <c r="F41" s="35">
        <v>1800</v>
      </c>
      <c r="G41" s="35"/>
      <c r="H41" s="35">
        <f t="shared" si="8"/>
        <v>1800</v>
      </c>
      <c r="I41" s="35"/>
      <c r="J41" s="35">
        <v>1800</v>
      </c>
      <c r="K41" s="35"/>
      <c r="L41" s="35">
        <f t="shared" si="9"/>
        <v>1800</v>
      </c>
      <c r="M41" s="35"/>
      <c r="N41" s="35">
        <v>1800</v>
      </c>
      <c r="O41" s="35"/>
      <c r="P41" s="35">
        <f t="shared" si="10"/>
        <v>1800</v>
      </c>
      <c r="Q41" s="35"/>
      <c r="R41" s="35">
        <v>1830</v>
      </c>
      <c r="S41" s="35"/>
      <c r="T41" s="35">
        <f t="shared" si="11"/>
        <v>1830</v>
      </c>
      <c r="U41" s="36"/>
    </row>
    <row r="42" spans="1:21" ht="38.25">
      <c r="A42" s="34" t="s">
        <v>76</v>
      </c>
      <c r="B42" s="57" t="s">
        <v>77</v>
      </c>
      <c r="C42" s="62">
        <f>F42+J42+N42+R42</f>
        <v>5853.5</v>
      </c>
      <c r="D42" s="62">
        <f t="shared" si="6"/>
        <v>26805.800000000003</v>
      </c>
      <c r="E42" s="62">
        <f t="shared" si="7"/>
        <v>32659.300000000003</v>
      </c>
      <c r="F42" s="35"/>
      <c r="G42" s="35">
        <v>4877</v>
      </c>
      <c r="H42" s="35">
        <f t="shared" si="8"/>
        <v>4877</v>
      </c>
      <c r="I42" s="35"/>
      <c r="J42" s="35">
        <v>1951</v>
      </c>
      <c r="K42" s="35">
        <v>7309.6</v>
      </c>
      <c r="L42" s="35">
        <f t="shared" si="9"/>
        <v>9260.6</v>
      </c>
      <c r="M42" s="35"/>
      <c r="N42" s="35">
        <v>1951</v>
      </c>
      <c r="O42" s="35">
        <v>7309.6</v>
      </c>
      <c r="P42" s="35">
        <f t="shared" si="10"/>
        <v>9260.6</v>
      </c>
      <c r="Q42" s="35"/>
      <c r="R42" s="35">
        <v>1951.5</v>
      </c>
      <c r="S42" s="35">
        <v>7309.6</v>
      </c>
      <c r="T42" s="35">
        <f t="shared" si="11"/>
        <v>9261.1</v>
      </c>
      <c r="U42" s="36"/>
    </row>
    <row r="43" spans="1:21" ht="12.75" hidden="1" outlineLevel="1">
      <c r="A43" s="34" t="s">
        <v>78</v>
      </c>
      <c r="B43" s="56" t="s">
        <v>79</v>
      </c>
      <c r="C43" s="62">
        <f>C44</f>
        <v>4464.3</v>
      </c>
      <c r="D43" s="62">
        <f t="shared" si="6"/>
        <v>0</v>
      </c>
      <c r="E43" s="62">
        <f t="shared" si="7"/>
        <v>4464.3</v>
      </c>
      <c r="F43" s="35">
        <f>F44</f>
        <v>1116</v>
      </c>
      <c r="G43" s="35">
        <f>G44</f>
        <v>0</v>
      </c>
      <c r="H43" s="35">
        <f t="shared" si="8"/>
        <v>1116</v>
      </c>
      <c r="I43" s="35"/>
      <c r="J43" s="35">
        <f>J44</f>
        <v>1116</v>
      </c>
      <c r="K43" s="35">
        <f>K44</f>
        <v>0</v>
      </c>
      <c r="L43" s="35">
        <f t="shared" si="9"/>
        <v>1116</v>
      </c>
      <c r="M43" s="35"/>
      <c r="N43" s="35">
        <f>N44</f>
        <v>1116</v>
      </c>
      <c r="O43" s="35">
        <f>O44</f>
        <v>0</v>
      </c>
      <c r="P43" s="35">
        <f t="shared" si="10"/>
        <v>1116</v>
      </c>
      <c r="Q43" s="35"/>
      <c r="R43" s="35">
        <f>R44</f>
        <v>1116.3</v>
      </c>
      <c r="S43" s="35">
        <f>S44</f>
        <v>0</v>
      </c>
      <c r="T43" s="35">
        <f t="shared" si="11"/>
        <v>1116.3</v>
      </c>
      <c r="U43" s="36"/>
    </row>
    <row r="44" spans="1:21" ht="12.75" hidden="1" outlineLevel="1">
      <c r="A44" s="34" t="s">
        <v>80</v>
      </c>
      <c r="B44" s="56" t="s">
        <v>81</v>
      </c>
      <c r="C44" s="62">
        <f>F44+J44+N44+R44</f>
        <v>4464.3</v>
      </c>
      <c r="D44" s="62">
        <f t="shared" si="6"/>
        <v>0</v>
      </c>
      <c r="E44" s="62">
        <f t="shared" si="7"/>
        <v>4464.3</v>
      </c>
      <c r="F44" s="35">
        <v>1116</v>
      </c>
      <c r="G44" s="35"/>
      <c r="H44" s="35">
        <f t="shared" si="8"/>
        <v>1116</v>
      </c>
      <c r="I44" s="35"/>
      <c r="J44" s="35">
        <v>1116</v>
      </c>
      <c r="K44" s="35"/>
      <c r="L44" s="35">
        <f t="shared" si="9"/>
        <v>1116</v>
      </c>
      <c r="M44" s="35"/>
      <c r="N44" s="35">
        <v>1116</v>
      </c>
      <c r="O44" s="35"/>
      <c r="P44" s="35">
        <f t="shared" si="10"/>
        <v>1116</v>
      </c>
      <c r="Q44" s="35"/>
      <c r="R44" s="35">
        <v>1116.3</v>
      </c>
      <c r="S44" s="35"/>
      <c r="T44" s="35">
        <f t="shared" si="11"/>
        <v>1116.3</v>
      </c>
      <c r="U44" s="36"/>
    </row>
    <row r="45" spans="1:21" ht="25.5" hidden="1" outlineLevel="1">
      <c r="A45" s="34" t="s">
        <v>82</v>
      </c>
      <c r="B45" s="57" t="s">
        <v>83</v>
      </c>
      <c r="C45" s="62">
        <f>C46+C47</f>
        <v>4861</v>
      </c>
      <c r="D45" s="62">
        <f t="shared" si="6"/>
        <v>0</v>
      </c>
      <c r="E45" s="62">
        <f t="shared" si="7"/>
        <v>4861</v>
      </c>
      <c r="F45" s="35">
        <f>F46+F47</f>
        <v>1215</v>
      </c>
      <c r="G45" s="35">
        <f>G46+G47</f>
        <v>0</v>
      </c>
      <c r="H45" s="35">
        <f t="shared" si="8"/>
        <v>1215</v>
      </c>
      <c r="I45" s="35"/>
      <c r="J45" s="35">
        <f>J46+J47</f>
        <v>1215</v>
      </c>
      <c r="K45" s="35">
        <f>K46+K47</f>
        <v>0</v>
      </c>
      <c r="L45" s="35">
        <f t="shared" si="9"/>
        <v>1215</v>
      </c>
      <c r="M45" s="35"/>
      <c r="N45" s="35">
        <f>N46+N47</f>
        <v>1215</v>
      </c>
      <c r="O45" s="35">
        <f>O46+O47</f>
        <v>0</v>
      </c>
      <c r="P45" s="35">
        <f t="shared" si="10"/>
        <v>1215</v>
      </c>
      <c r="Q45" s="35"/>
      <c r="R45" s="35">
        <f>R46+R47</f>
        <v>1216</v>
      </c>
      <c r="S45" s="35">
        <f>S46+S47</f>
        <v>0</v>
      </c>
      <c r="T45" s="35">
        <f t="shared" si="11"/>
        <v>1216</v>
      </c>
      <c r="U45" s="36"/>
    </row>
    <row r="46" spans="1:21" ht="38.25" hidden="1" outlineLevel="1">
      <c r="A46" s="34" t="s">
        <v>84</v>
      </c>
      <c r="B46" s="57" t="s">
        <v>85</v>
      </c>
      <c r="C46" s="62">
        <f>F46+J46+N46+R46</f>
        <v>4818.2</v>
      </c>
      <c r="D46" s="62">
        <f t="shared" si="6"/>
        <v>0</v>
      </c>
      <c r="E46" s="62">
        <f t="shared" si="7"/>
        <v>4818.2</v>
      </c>
      <c r="F46" s="35">
        <v>1205</v>
      </c>
      <c r="G46" s="35"/>
      <c r="H46" s="35">
        <f t="shared" si="8"/>
        <v>1205</v>
      </c>
      <c r="I46" s="35"/>
      <c r="J46" s="35">
        <v>1204</v>
      </c>
      <c r="K46" s="35"/>
      <c r="L46" s="35">
        <f t="shared" si="9"/>
        <v>1204</v>
      </c>
      <c r="M46" s="35"/>
      <c r="N46" s="35">
        <v>1204</v>
      </c>
      <c r="O46" s="35"/>
      <c r="P46" s="35">
        <f t="shared" si="10"/>
        <v>1204</v>
      </c>
      <c r="Q46" s="35"/>
      <c r="R46" s="35">
        <v>1205.2</v>
      </c>
      <c r="S46" s="35"/>
      <c r="T46" s="35">
        <f t="shared" si="11"/>
        <v>1205.2</v>
      </c>
      <c r="U46" s="36"/>
    </row>
    <row r="47" spans="1:21" ht="51" hidden="1" outlineLevel="1">
      <c r="A47" s="34" t="s">
        <v>86</v>
      </c>
      <c r="B47" s="57" t="s">
        <v>87</v>
      </c>
      <c r="C47" s="62">
        <f>F47+J47+N47+R47</f>
        <v>42.8</v>
      </c>
      <c r="D47" s="62">
        <f t="shared" si="6"/>
        <v>0</v>
      </c>
      <c r="E47" s="62">
        <f t="shared" si="7"/>
        <v>42.8</v>
      </c>
      <c r="F47" s="35">
        <v>10</v>
      </c>
      <c r="G47" s="35"/>
      <c r="H47" s="35">
        <f t="shared" si="8"/>
        <v>10</v>
      </c>
      <c r="I47" s="35"/>
      <c r="J47" s="35">
        <v>11</v>
      </c>
      <c r="K47" s="35"/>
      <c r="L47" s="35">
        <f t="shared" si="9"/>
        <v>11</v>
      </c>
      <c r="M47" s="35"/>
      <c r="N47" s="35">
        <v>11</v>
      </c>
      <c r="O47" s="35"/>
      <c r="P47" s="35">
        <f t="shared" si="10"/>
        <v>11</v>
      </c>
      <c r="Q47" s="35"/>
      <c r="R47" s="35">
        <v>10.8</v>
      </c>
      <c r="S47" s="35"/>
      <c r="T47" s="35">
        <f t="shared" si="11"/>
        <v>10.8</v>
      </c>
      <c r="U47" s="36"/>
    </row>
    <row r="48" spans="1:21" ht="25.5" hidden="1" outlineLevel="1">
      <c r="A48" s="34" t="s">
        <v>88</v>
      </c>
      <c r="B48" s="57" t="s">
        <v>89</v>
      </c>
      <c r="C48" s="62">
        <f>C49</f>
        <v>11045</v>
      </c>
      <c r="D48" s="62">
        <f t="shared" si="6"/>
        <v>0</v>
      </c>
      <c r="E48" s="62">
        <f t="shared" si="7"/>
        <v>11045</v>
      </c>
      <c r="F48" s="35">
        <f>F49</f>
        <v>2639</v>
      </c>
      <c r="G48" s="35">
        <f>G49</f>
        <v>0</v>
      </c>
      <c r="H48" s="35">
        <f t="shared" si="8"/>
        <v>2639</v>
      </c>
      <c r="I48" s="35"/>
      <c r="J48" s="35">
        <f>J49</f>
        <v>3440</v>
      </c>
      <c r="K48" s="35">
        <f>K49</f>
        <v>0</v>
      </c>
      <c r="L48" s="35">
        <f t="shared" si="9"/>
        <v>3440</v>
      </c>
      <c r="M48" s="35"/>
      <c r="N48" s="35">
        <f>N49</f>
        <v>3340</v>
      </c>
      <c r="O48" s="35">
        <f>O49</f>
        <v>0</v>
      </c>
      <c r="P48" s="35">
        <f t="shared" si="10"/>
        <v>3340</v>
      </c>
      <c r="Q48" s="35"/>
      <c r="R48" s="35">
        <f>R49</f>
        <v>1626</v>
      </c>
      <c r="S48" s="35">
        <f>S49</f>
        <v>0</v>
      </c>
      <c r="T48" s="35">
        <f t="shared" si="11"/>
        <v>1626</v>
      </c>
      <c r="U48" s="36"/>
    </row>
    <row r="49" spans="1:21" ht="38.25" hidden="1" outlineLevel="1">
      <c r="A49" s="34" t="s">
        <v>90</v>
      </c>
      <c r="B49" s="57" t="s">
        <v>91</v>
      </c>
      <c r="C49" s="62">
        <f>F49+J49+N49+R49</f>
        <v>11045</v>
      </c>
      <c r="D49" s="62">
        <f t="shared" si="6"/>
        <v>0</v>
      </c>
      <c r="E49" s="62">
        <f t="shared" si="7"/>
        <v>11045</v>
      </c>
      <c r="F49" s="35">
        <v>2639</v>
      </c>
      <c r="G49" s="35"/>
      <c r="H49" s="35">
        <f t="shared" si="8"/>
        <v>2639</v>
      </c>
      <c r="I49" s="35"/>
      <c r="J49" s="35">
        <v>3440</v>
      </c>
      <c r="K49" s="35"/>
      <c r="L49" s="35">
        <f t="shared" si="9"/>
        <v>3440</v>
      </c>
      <c r="M49" s="35"/>
      <c r="N49" s="35">
        <v>3340</v>
      </c>
      <c r="O49" s="35"/>
      <c r="P49" s="35">
        <f t="shared" si="10"/>
        <v>3340</v>
      </c>
      <c r="Q49" s="35"/>
      <c r="R49" s="35">
        <v>1626</v>
      </c>
      <c r="S49" s="35"/>
      <c r="T49" s="35">
        <f t="shared" si="11"/>
        <v>1626</v>
      </c>
      <c r="U49" s="36"/>
    </row>
    <row r="50" spans="1:21" ht="12.75" hidden="1" outlineLevel="1">
      <c r="A50" s="34" t="s">
        <v>92</v>
      </c>
      <c r="B50" s="57" t="s">
        <v>93</v>
      </c>
      <c r="C50" s="62">
        <f>C51</f>
        <v>78</v>
      </c>
      <c r="D50" s="62">
        <f t="shared" si="6"/>
        <v>0</v>
      </c>
      <c r="E50" s="62">
        <f t="shared" si="7"/>
        <v>78</v>
      </c>
      <c r="F50" s="35">
        <f>F51</f>
        <v>27</v>
      </c>
      <c r="G50" s="35">
        <f>G51</f>
        <v>0</v>
      </c>
      <c r="H50" s="35">
        <f t="shared" si="8"/>
        <v>27</v>
      </c>
      <c r="I50" s="35"/>
      <c r="J50" s="35">
        <f>J51</f>
        <v>19</v>
      </c>
      <c r="K50" s="35">
        <f>K51</f>
        <v>0</v>
      </c>
      <c r="L50" s="35">
        <f t="shared" si="9"/>
        <v>19</v>
      </c>
      <c r="M50" s="35"/>
      <c r="N50" s="35">
        <f>N51</f>
        <v>14</v>
      </c>
      <c r="O50" s="35">
        <f>O51</f>
        <v>0</v>
      </c>
      <c r="P50" s="35">
        <f t="shared" si="10"/>
        <v>14</v>
      </c>
      <c r="Q50" s="35"/>
      <c r="R50" s="35">
        <f>R51</f>
        <v>18</v>
      </c>
      <c r="S50" s="35">
        <f>S51</f>
        <v>0</v>
      </c>
      <c r="T50" s="35">
        <f t="shared" si="11"/>
        <v>18</v>
      </c>
      <c r="U50" s="36"/>
    </row>
    <row r="51" spans="1:21" ht="38.25" hidden="1" outlineLevel="1">
      <c r="A51" s="34" t="s">
        <v>94</v>
      </c>
      <c r="B51" s="57" t="s">
        <v>95</v>
      </c>
      <c r="C51" s="62">
        <f>F51+J51+N51+R51</f>
        <v>78</v>
      </c>
      <c r="D51" s="62">
        <f t="shared" si="6"/>
        <v>0</v>
      </c>
      <c r="E51" s="62">
        <f t="shared" si="7"/>
        <v>78</v>
      </c>
      <c r="F51" s="35">
        <v>27</v>
      </c>
      <c r="G51" s="35"/>
      <c r="H51" s="35">
        <f t="shared" si="8"/>
        <v>27</v>
      </c>
      <c r="I51" s="35"/>
      <c r="J51" s="35">
        <v>19</v>
      </c>
      <c r="K51" s="35"/>
      <c r="L51" s="35">
        <f t="shared" si="9"/>
        <v>19</v>
      </c>
      <c r="M51" s="35"/>
      <c r="N51" s="35">
        <v>14</v>
      </c>
      <c r="O51" s="35"/>
      <c r="P51" s="35">
        <f t="shared" si="10"/>
        <v>14</v>
      </c>
      <c r="Q51" s="35"/>
      <c r="R51" s="35">
        <v>18</v>
      </c>
      <c r="S51" s="35"/>
      <c r="T51" s="35">
        <f t="shared" si="11"/>
        <v>18</v>
      </c>
      <c r="U51" s="36"/>
    </row>
    <row r="52" spans="1:21" ht="12.75" hidden="1" outlineLevel="1">
      <c r="A52" s="34" t="s">
        <v>96</v>
      </c>
      <c r="B52" s="56" t="s">
        <v>97</v>
      </c>
      <c r="C52" s="62">
        <f>C53+C54+C55+C56+C57+C58+C59+C60+C61</f>
        <v>6587</v>
      </c>
      <c r="D52" s="62">
        <f t="shared" si="6"/>
        <v>0</v>
      </c>
      <c r="E52" s="62">
        <f t="shared" si="7"/>
        <v>6587</v>
      </c>
      <c r="F52" s="35">
        <f>F53+F54+F55+F56+F57+F58+F59+F60+F61</f>
        <v>1426</v>
      </c>
      <c r="G52" s="35">
        <f>G53+G54+G55+G56+G57+G58+G59+G60+G61</f>
        <v>0</v>
      </c>
      <c r="H52" s="35">
        <f t="shared" si="8"/>
        <v>1426</v>
      </c>
      <c r="I52" s="35"/>
      <c r="J52" s="35">
        <f>J53+J54+J55+J56+J57+J58+J59+J60+J61</f>
        <v>1747</v>
      </c>
      <c r="K52" s="35">
        <f>K53+K54+K55+K56+K57+K58+K59+K60+K61</f>
        <v>0</v>
      </c>
      <c r="L52" s="35">
        <f t="shared" si="9"/>
        <v>1747</v>
      </c>
      <c r="M52" s="35"/>
      <c r="N52" s="35">
        <f>N53+N54+N55+N56+N57+N58+N59+N60+N61</f>
        <v>1751</v>
      </c>
      <c r="O52" s="35">
        <f>O53+O54+O55+O56+O57+O58+O59+O60+O61</f>
        <v>0</v>
      </c>
      <c r="P52" s="35">
        <f t="shared" si="10"/>
        <v>1751</v>
      </c>
      <c r="Q52" s="35"/>
      <c r="R52" s="35">
        <f>R53+R54+R55+R56+R57+R58+R59+R60+R61</f>
        <v>1663</v>
      </c>
      <c r="S52" s="35">
        <f>S53+S54+S55+S56+S57+S58+S59+S60+S61</f>
        <v>0</v>
      </c>
      <c r="T52" s="35">
        <f t="shared" si="11"/>
        <v>1663</v>
      </c>
      <c r="U52" s="36"/>
    </row>
    <row r="53" spans="1:21" ht="76.5" hidden="1" outlineLevel="1">
      <c r="A53" s="34" t="s">
        <v>98</v>
      </c>
      <c r="B53" s="57" t="s">
        <v>99</v>
      </c>
      <c r="C53" s="62">
        <f aca="true" t="shared" si="12" ref="C53:C60">F53+J53+N53+R53</f>
        <v>130</v>
      </c>
      <c r="D53" s="62">
        <f t="shared" si="6"/>
        <v>0</v>
      </c>
      <c r="E53" s="62">
        <f t="shared" si="7"/>
        <v>130</v>
      </c>
      <c r="F53" s="35">
        <v>30</v>
      </c>
      <c r="G53" s="35"/>
      <c r="H53" s="35">
        <f t="shared" si="8"/>
        <v>30</v>
      </c>
      <c r="I53" s="35"/>
      <c r="J53" s="35">
        <v>33</v>
      </c>
      <c r="K53" s="35"/>
      <c r="L53" s="35">
        <f t="shared" si="9"/>
        <v>33</v>
      </c>
      <c r="M53" s="35"/>
      <c r="N53" s="35">
        <v>34</v>
      </c>
      <c r="O53" s="35"/>
      <c r="P53" s="35">
        <f t="shared" si="10"/>
        <v>34</v>
      </c>
      <c r="Q53" s="35"/>
      <c r="R53" s="35">
        <v>33</v>
      </c>
      <c r="S53" s="35"/>
      <c r="T53" s="35">
        <f t="shared" si="11"/>
        <v>33</v>
      </c>
      <c r="U53" s="36"/>
    </row>
    <row r="54" spans="1:21" ht="51" hidden="1" outlineLevel="1">
      <c r="A54" s="34" t="s">
        <v>100</v>
      </c>
      <c r="B54" s="57" t="s">
        <v>101</v>
      </c>
      <c r="C54" s="62">
        <f t="shared" si="12"/>
        <v>20</v>
      </c>
      <c r="D54" s="62">
        <f t="shared" si="6"/>
        <v>0</v>
      </c>
      <c r="E54" s="62">
        <f t="shared" si="7"/>
        <v>20</v>
      </c>
      <c r="F54" s="35">
        <v>5</v>
      </c>
      <c r="G54" s="35"/>
      <c r="H54" s="35">
        <f t="shared" si="8"/>
        <v>5</v>
      </c>
      <c r="I54" s="35"/>
      <c r="J54" s="35">
        <v>5</v>
      </c>
      <c r="K54" s="35"/>
      <c r="L54" s="35">
        <f t="shared" si="9"/>
        <v>5</v>
      </c>
      <c r="M54" s="35"/>
      <c r="N54" s="35">
        <v>5</v>
      </c>
      <c r="O54" s="35"/>
      <c r="P54" s="35">
        <f t="shared" si="10"/>
        <v>5</v>
      </c>
      <c r="Q54" s="35"/>
      <c r="R54" s="35">
        <v>5</v>
      </c>
      <c r="S54" s="35"/>
      <c r="T54" s="35">
        <f t="shared" si="11"/>
        <v>5</v>
      </c>
      <c r="U54" s="36"/>
    </row>
    <row r="55" spans="1:21" ht="63.75" hidden="1" outlineLevel="1">
      <c r="A55" s="34" t="s">
        <v>102</v>
      </c>
      <c r="B55" s="57" t="s">
        <v>103</v>
      </c>
      <c r="C55" s="62">
        <f t="shared" si="12"/>
        <v>140</v>
      </c>
      <c r="D55" s="62">
        <f t="shared" si="6"/>
        <v>0</v>
      </c>
      <c r="E55" s="62">
        <f t="shared" si="7"/>
        <v>140</v>
      </c>
      <c r="F55" s="35">
        <v>30</v>
      </c>
      <c r="G55" s="35"/>
      <c r="H55" s="35">
        <f t="shared" si="8"/>
        <v>30</v>
      </c>
      <c r="I55" s="35"/>
      <c r="J55" s="35">
        <v>35</v>
      </c>
      <c r="K55" s="35"/>
      <c r="L55" s="35">
        <f t="shared" si="9"/>
        <v>35</v>
      </c>
      <c r="M55" s="35"/>
      <c r="N55" s="35">
        <v>37</v>
      </c>
      <c r="O55" s="35"/>
      <c r="P55" s="35">
        <f t="shared" si="10"/>
        <v>37</v>
      </c>
      <c r="Q55" s="35"/>
      <c r="R55" s="35">
        <v>38</v>
      </c>
      <c r="S55" s="35"/>
      <c r="T55" s="35">
        <f t="shared" si="11"/>
        <v>38</v>
      </c>
      <c r="U55" s="36"/>
    </row>
    <row r="56" spans="1:21" ht="38.25" hidden="1" outlineLevel="1">
      <c r="A56" s="34" t="s">
        <v>104</v>
      </c>
      <c r="B56" s="57" t="s">
        <v>105</v>
      </c>
      <c r="C56" s="62">
        <f t="shared" si="12"/>
        <v>30</v>
      </c>
      <c r="D56" s="62">
        <f t="shared" si="6"/>
        <v>0</v>
      </c>
      <c r="E56" s="62">
        <f t="shared" si="7"/>
        <v>30</v>
      </c>
      <c r="F56" s="35">
        <v>6</v>
      </c>
      <c r="G56" s="35"/>
      <c r="H56" s="35">
        <f t="shared" si="8"/>
        <v>6</v>
      </c>
      <c r="I56" s="35"/>
      <c r="J56" s="35">
        <v>8</v>
      </c>
      <c r="K56" s="35"/>
      <c r="L56" s="35">
        <f t="shared" si="9"/>
        <v>8</v>
      </c>
      <c r="M56" s="35"/>
      <c r="N56" s="35">
        <v>8</v>
      </c>
      <c r="O56" s="35"/>
      <c r="P56" s="35">
        <f t="shared" si="10"/>
        <v>8</v>
      </c>
      <c r="Q56" s="35"/>
      <c r="R56" s="35">
        <v>8</v>
      </c>
      <c r="S56" s="35"/>
      <c r="T56" s="35">
        <f t="shared" si="11"/>
        <v>8</v>
      </c>
      <c r="U56" s="36"/>
    </row>
    <row r="57" spans="1:21" ht="38.25" hidden="1" outlineLevel="1">
      <c r="A57" s="34" t="s">
        <v>106</v>
      </c>
      <c r="B57" s="57" t="s">
        <v>107</v>
      </c>
      <c r="C57" s="62">
        <f t="shared" si="12"/>
        <v>20</v>
      </c>
      <c r="D57" s="62">
        <f t="shared" si="6"/>
        <v>0</v>
      </c>
      <c r="E57" s="62">
        <f t="shared" si="7"/>
        <v>20</v>
      </c>
      <c r="F57" s="35">
        <v>5</v>
      </c>
      <c r="G57" s="35"/>
      <c r="H57" s="35">
        <f t="shared" si="8"/>
        <v>5</v>
      </c>
      <c r="I57" s="35"/>
      <c r="J57" s="35">
        <v>5</v>
      </c>
      <c r="K57" s="35"/>
      <c r="L57" s="35">
        <f t="shared" si="9"/>
        <v>5</v>
      </c>
      <c r="M57" s="35"/>
      <c r="N57" s="35">
        <v>5</v>
      </c>
      <c r="O57" s="35"/>
      <c r="P57" s="35">
        <f t="shared" si="10"/>
        <v>5</v>
      </c>
      <c r="Q57" s="35"/>
      <c r="R57" s="35">
        <v>5</v>
      </c>
      <c r="S57" s="35"/>
      <c r="T57" s="35">
        <f t="shared" si="11"/>
        <v>5</v>
      </c>
      <c r="U57" s="36"/>
    </row>
    <row r="58" spans="1:21" ht="25.5" hidden="1" outlineLevel="1">
      <c r="A58" s="34" t="s">
        <v>108</v>
      </c>
      <c r="B58" s="57" t="s">
        <v>109</v>
      </c>
      <c r="C58" s="62">
        <f t="shared" si="12"/>
        <v>30</v>
      </c>
      <c r="D58" s="62">
        <f t="shared" si="6"/>
        <v>0</v>
      </c>
      <c r="E58" s="62">
        <f t="shared" si="7"/>
        <v>30</v>
      </c>
      <c r="F58" s="35">
        <v>7</v>
      </c>
      <c r="G58" s="35"/>
      <c r="H58" s="35">
        <f t="shared" si="8"/>
        <v>7</v>
      </c>
      <c r="I58" s="35"/>
      <c r="J58" s="35">
        <v>7</v>
      </c>
      <c r="K58" s="35"/>
      <c r="L58" s="35">
        <f t="shared" si="9"/>
        <v>7</v>
      </c>
      <c r="M58" s="35"/>
      <c r="N58" s="35">
        <v>8</v>
      </c>
      <c r="O58" s="35"/>
      <c r="P58" s="35">
        <f t="shared" si="10"/>
        <v>8</v>
      </c>
      <c r="Q58" s="35"/>
      <c r="R58" s="35">
        <v>8</v>
      </c>
      <c r="S58" s="35"/>
      <c r="T58" s="35">
        <f t="shared" si="11"/>
        <v>8</v>
      </c>
      <c r="U58" s="36"/>
    </row>
    <row r="59" spans="1:21" ht="51" hidden="1" outlineLevel="1">
      <c r="A59" s="34" t="s">
        <v>110</v>
      </c>
      <c r="B59" s="57" t="s">
        <v>111</v>
      </c>
      <c r="C59" s="62">
        <f t="shared" si="12"/>
        <v>75</v>
      </c>
      <c r="D59" s="62">
        <f t="shared" si="6"/>
        <v>0</v>
      </c>
      <c r="E59" s="62">
        <f t="shared" si="7"/>
        <v>75</v>
      </c>
      <c r="F59" s="35">
        <v>18</v>
      </c>
      <c r="G59" s="35"/>
      <c r="H59" s="35">
        <f t="shared" si="8"/>
        <v>18</v>
      </c>
      <c r="I59" s="35"/>
      <c r="J59" s="35">
        <v>19</v>
      </c>
      <c r="K59" s="35"/>
      <c r="L59" s="35">
        <f t="shared" si="9"/>
        <v>19</v>
      </c>
      <c r="M59" s="35"/>
      <c r="N59" s="35">
        <v>19</v>
      </c>
      <c r="O59" s="35"/>
      <c r="P59" s="35">
        <f t="shared" si="10"/>
        <v>19</v>
      </c>
      <c r="Q59" s="35"/>
      <c r="R59" s="35">
        <v>19</v>
      </c>
      <c r="S59" s="35"/>
      <c r="T59" s="35">
        <f t="shared" si="11"/>
        <v>19</v>
      </c>
      <c r="U59" s="36"/>
    </row>
    <row r="60" spans="1:21" ht="25.5" hidden="1" outlineLevel="1">
      <c r="A60" s="34" t="s">
        <v>112</v>
      </c>
      <c r="B60" s="57" t="s">
        <v>113</v>
      </c>
      <c r="C60" s="62">
        <f t="shared" si="12"/>
        <v>5622</v>
      </c>
      <c r="D60" s="62">
        <f t="shared" si="6"/>
        <v>0</v>
      </c>
      <c r="E60" s="62">
        <f t="shared" si="7"/>
        <v>5622</v>
      </c>
      <c r="F60" s="35">
        <v>1200</v>
      </c>
      <c r="G60" s="35"/>
      <c r="H60" s="35">
        <f t="shared" si="8"/>
        <v>1200</v>
      </c>
      <c r="I60" s="35"/>
      <c r="J60" s="35">
        <v>1500</v>
      </c>
      <c r="K60" s="35"/>
      <c r="L60" s="35">
        <f t="shared" si="9"/>
        <v>1500</v>
      </c>
      <c r="M60" s="35"/>
      <c r="N60" s="35">
        <v>1500</v>
      </c>
      <c r="O60" s="35"/>
      <c r="P60" s="35">
        <f t="shared" si="10"/>
        <v>1500</v>
      </c>
      <c r="Q60" s="35"/>
      <c r="R60" s="35">
        <v>1422</v>
      </c>
      <c r="S60" s="35"/>
      <c r="T60" s="35">
        <f t="shared" si="11"/>
        <v>1422</v>
      </c>
      <c r="U60" s="36"/>
    </row>
    <row r="61" spans="1:21" ht="38.25" hidden="1" outlineLevel="1">
      <c r="A61" s="34" t="s">
        <v>114</v>
      </c>
      <c r="B61" s="57" t="s">
        <v>115</v>
      </c>
      <c r="C61" s="62">
        <f>C62+C63+C64</f>
        <v>520</v>
      </c>
      <c r="D61" s="62">
        <f t="shared" si="6"/>
        <v>0</v>
      </c>
      <c r="E61" s="62">
        <f t="shared" si="7"/>
        <v>520</v>
      </c>
      <c r="F61" s="35">
        <f>F62+F63+F64</f>
        <v>125</v>
      </c>
      <c r="G61" s="35"/>
      <c r="H61" s="35">
        <f t="shared" si="8"/>
        <v>125</v>
      </c>
      <c r="I61" s="35"/>
      <c r="J61" s="35">
        <f>J62+J63+J64</f>
        <v>135</v>
      </c>
      <c r="K61" s="35"/>
      <c r="L61" s="35">
        <f t="shared" si="9"/>
        <v>135</v>
      </c>
      <c r="M61" s="35"/>
      <c r="N61" s="35">
        <f>N62+N63+N64</f>
        <v>135</v>
      </c>
      <c r="O61" s="35"/>
      <c r="P61" s="35">
        <f t="shared" si="10"/>
        <v>135</v>
      </c>
      <c r="Q61" s="35"/>
      <c r="R61" s="35">
        <f>R62+R63+R64</f>
        <v>125</v>
      </c>
      <c r="S61" s="35"/>
      <c r="T61" s="35">
        <f t="shared" si="11"/>
        <v>125</v>
      </c>
      <c r="U61" s="36"/>
    </row>
    <row r="62" spans="1:21" ht="51" hidden="1" outlineLevel="1">
      <c r="A62" s="34" t="s">
        <v>116</v>
      </c>
      <c r="B62" s="57" t="s">
        <v>117</v>
      </c>
      <c r="C62" s="62">
        <f>F62+J62+N62+R62</f>
        <v>200</v>
      </c>
      <c r="D62" s="62">
        <f t="shared" si="6"/>
        <v>0</v>
      </c>
      <c r="E62" s="62">
        <f t="shared" si="7"/>
        <v>200</v>
      </c>
      <c r="F62" s="35">
        <v>50</v>
      </c>
      <c r="G62" s="35"/>
      <c r="H62" s="35">
        <f t="shared" si="8"/>
        <v>50</v>
      </c>
      <c r="I62" s="35"/>
      <c r="J62" s="35">
        <v>50</v>
      </c>
      <c r="K62" s="35"/>
      <c r="L62" s="35">
        <f t="shared" si="9"/>
        <v>50</v>
      </c>
      <c r="M62" s="35"/>
      <c r="N62" s="35">
        <v>50</v>
      </c>
      <c r="O62" s="35"/>
      <c r="P62" s="35">
        <f t="shared" si="10"/>
        <v>50</v>
      </c>
      <c r="Q62" s="35"/>
      <c r="R62" s="35">
        <v>50</v>
      </c>
      <c r="S62" s="35"/>
      <c r="T62" s="35">
        <f t="shared" si="11"/>
        <v>50</v>
      </c>
      <c r="U62" s="36"/>
    </row>
    <row r="63" spans="1:21" ht="63.75" hidden="1" outlineLevel="1">
      <c r="A63" s="34" t="s">
        <v>118</v>
      </c>
      <c r="B63" s="57" t="s">
        <v>119</v>
      </c>
      <c r="C63" s="62">
        <f>F63+J63+N63+R63</f>
        <v>300</v>
      </c>
      <c r="D63" s="62">
        <f t="shared" si="6"/>
        <v>0</v>
      </c>
      <c r="E63" s="62">
        <f t="shared" si="7"/>
        <v>300</v>
      </c>
      <c r="F63" s="35">
        <v>70</v>
      </c>
      <c r="G63" s="35"/>
      <c r="H63" s="35">
        <f t="shared" si="8"/>
        <v>70</v>
      </c>
      <c r="I63" s="35"/>
      <c r="J63" s="35">
        <v>80</v>
      </c>
      <c r="K63" s="35"/>
      <c r="L63" s="35">
        <f t="shared" si="9"/>
        <v>80</v>
      </c>
      <c r="M63" s="35"/>
      <c r="N63" s="35">
        <v>80</v>
      </c>
      <c r="O63" s="35"/>
      <c r="P63" s="35">
        <f t="shared" si="10"/>
        <v>80</v>
      </c>
      <c r="Q63" s="35"/>
      <c r="R63" s="35">
        <v>70</v>
      </c>
      <c r="S63" s="35"/>
      <c r="T63" s="35">
        <f t="shared" si="11"/>
        <v>70</v>
      </c>
      <c r="U63" s="36"/>
    </row>
    <row r="64" spans="1:21" ht="63.75" hidden="1" outlineLevel="1">
      <c r="A64" s="34" t="s">
        <v>120</v>
      </c>
      <c r="B64" s="57" t="s">
        <v>121</v>
      </c>
      <c r="C64" s="62">
        <f>F64+J64+N64+R64</f>
        <v>20</v>
      </c>
      <c r="D64" s="62">
        <f t="shared" si="6"/>
        <v>0</v>
      </c>
      <c r="E64" s="62">
        <f t="shared" si="7"/>
        <v>20</v>
      </c>
      <c r="F64" s="35">
        <v>5</v>
      </c>
      <c r="G64" s="35"/>
      <c r="H64" s="35">
        <f t="shared" si="8"/>
        <v>5</v>
      </c>
      <c r="I64" s="35"/>
      <c r="J64" s="35">
        <v>5</v>
      </c>
      <c r="K64" s="35"/>
      <c r="L64" s="35">
        <f t="shared" si="9"/>
        <v>5</v>
      </c>
      <c r="M64" s="35"/>
      <c r="N64" s="35">
        <v>5</v>
      </c>
      <c r="O64" s="35"/>
      <c r="P64" s="35">
        <f t="shared" si="10"/>
        <v>5</v>
      </c>
      <c r="Q64" s="35"/>
      <c r="R64" s="35">
        <v>5</v>
      </c>
      <c r="S64" s="35"/>
      <c r="T64" s="35">
        <f t="shared" si="11"/>
        <v>5</v>
      </c>
      <c r="U64" s="36"/>
    </row>
    <row r="65" spans="1:21" ht="25.5" collapsed="1">
      <c r="A65" s="34" t="s">
        <v>122</v>
      </c>
      <c r="B65" s="57" t="s">
        <v>123</v>
      </c>
      <c r="C65" s="62">
        <f>C66</f>
        <v>0</v>
      </c>
      <c r="D65" s="62">
        <f t="shared" si="6"/>
        <v>-2500</v>
      </c>
      <c r="E65" s="62">
        <f t="shared" si="7"/>
        <v>-2500</v>
      </c>
      <c r="F65" s="35"/>
      <c r="G65" s="35">
        <f>G66</f>
        <v>-2500</v>
      </c>
      <c r="H65" s="35">
        <f t="shared" si="8"/>
        <v>-2500</v>
      </c>
      <c r="I65" s="35"/>
      <c r="J65" s="35"/>
      <c r="K65" s="35">
        <f>K66</f>
        <v>0</v>
      </c>
      <c r="L65" s="35">
        <f t="shared" si="9"/>
        <v>0</v>
      </c>
      <c r="M65" s="35"/>
      <c r="N65" s="35"/>
      <c r="O65" s="35"/>
      <c r="P65" s="35">
        <f t="shared" si="10"/>
        <v>0</v>
      </c>
      <c r="Q65" s="35"/>
      <c r="R65" s="35"/>
      <c r="S65" s="35"/>
      <c r="T65" s="35">
        <f t="shared" si="11"/>
        <v>0</v>
      </c>
      <c r="U65" s="36"/>
    </row>
    <row r="66" spans="1:21" ht="25.5">
      <c r="A66" s="34" t="s">
        <v>303</v>
      </c>
      <c r="B66" s="57" t="s">
        <v>304</v>
      </c>
      <c r="C66" s="62">
        <f>F66+J66+N66+R66</f>
        <v>0</v>
      </c>
      <c r="D66" s="62">
        <f t="shared" si="6"/>
        <v>-2500</v>
      </c>
      <c r="E66" s="62">
        <f t="shared" si="7"/>
        <v>-2500</v>
      </c>
      <c r="F66" s="35"/>
      <c r="G66" s="35">
        <v>-2500</v>
      </c>
      <c r="H66" s="35">
        <f t="shared" si="8"/>
        <v>-2500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</row>
    <row r="67" spans="1:21" ht="25.5" hidden="1" outlineLevel="1">
      <c r="A67" s="34" t="s">
        <v>122</v>
      </c>
      <c r="B67" s="57" t="s">
        <v>123</v>
      </c>
      <c r="C67" s="62">
        <f>C68</f>
        <v>0</v>
      </c>
      <c r="D67" s="62">
        <f t="shared" si="6"/>
        <v>0</v>
      </c>
      <c r="E67" s="62">
        <f t="shared" si="7"/>
        <v>0</v>
      </c>
      <c r="F67" s="35">
        <f>F68</f>
        <v>0</v>
      </c>
      <c r="G67" s="35"/>
      <c r="H67" s="35">
        <f t="shared" si="8"/>
        <v>0</v>
      </c>
      <c r="I67" s="35"/>
      <c r="J67" s="35"/>
      <c r="K67" s="35"/>
      <c r="L67" s="35">
        <f>J67+K67</f>
        <v>0</v>
      </c>
      <c r="M67" s="35"/>
      <c r="N67" s="35"/>
      <c r="O67" s="35"/>
      <c r="P67" s="35">
        <f>N67+O67</f>
        <v>0</v>
      </c>
      <c r="Q67" s="35"/>
      <c r="R67" s="35"/>
      <c r="S67" s="35"/>
      <c r="T67" s="35">
        <f>R67+S67</f>
        <v>0</v>
      </c>
      <c r="U67" s="36"/>
    </row>
    <row r="68" spans="1:21" ht="25.5" hidden="1" outlineLevel="1">
      <c r="A68" s="34" t="s">
        <v>124</v>
      </c>
      <c r="B68" s="57" t="s">
        <v>125</v>
      </c>
      <c r="C68" s="62">
        <f>F68+J68+N68+R68</f>
        <v>0</v>
      </c>
      <c r="D68" s="62">
        <f t="shared" si="6"/>
        <v>0</v>
      </c>
      <c r="E68" s="6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/>
    </row>
    <row r="69" spans="1:32" s="33" customFormat="1" ht="12.75" collapsed="1">
      <c r="A69" s="27" t="s">
        <v>126</v>
      </c>
      <c r="B69" s="55" t="s">
        <v>127</v>
      </c>
      <c r="C69" s="61">
        <f>C70+C74+C110</f>
        <v>1642975.2000000002</v>
      </c>
      <c r="D69" s="61">
        <f t="shared" si="6"/>
        <v>34373.591</v>
      </c>
      <c r="E69" s="61">
        <f aca="true" t="shared" si="13" ref="E69:E100">C69+D69</f>
        <v>1677348.7910000002</v>
      </c>
      <c r="F69" s="28">
        <f>F70+F74+F110</f>
        <v>472220.8</v>
      </c>
      <c r="G69" s="28">
        <f>G70+G74+G110</f>
        <v>10286.898</v>
      </c>
      <c r="H69" s="28">
        <f>F69+G69</f>
        <v>482507.698</v>
      </c>
      <c r="I69" s="28"/>
      <c r="J69" s="28">
        <f>J70+J74+J110</f>
        <v>496080.1</v>
      </c>
      <c r="K69" s="28">
        <f>K70+K74+K110</f>
        <v>16749.75</v>
      </c>
      <c r="L69" s="28">
        <f aca="true" t="shared" si="14" ref="L69:L77">J69+K69</f>
        <v>512829.85</v>
      </c>
      <c r="M69" s="28"/>
      <c r="N69" s="28">
        <f>N70+N74+N110</f>
        <v>326113.9</v>
      </c>
      <c r="O69" s="28">
        <f>O70+O74+O110</f>
        <v>6342</v>
      </c>
      <c r="P69" s="28">
        <f aca="true" t="shared" si="15" ref="P69:P77">N69+O69</f>
        <v>332455.9</v>
      </c>
      <c r="Q69" s="28"/>
      <c r="R69" s="28">
        <f>R70+R74+R110</f>
        <v>348560.4</v>
      </c>
      <c r="S69" s="28">
        <f>S70+S74+S110</f>
        <v>994.9430000000002</v>
      </c>
      <c r="T69" s="28">
        <f aca="true" t="shared" si="16" ref="T69:T77">R69+S69</f>
        <v>349555.34300000005</v>
      </c>
      <c r="U69" s="29"/>
      <c r="V69" s="30"/>
      <c r="W69" s="30"/>
      <c r="X69" s="30"/>
      <c r="Y69" s="30"/>
      <c r="Z69" s="30"/>
      <c r="AA69" s="30"/>
      <c r="AB69" s="30"/>
      <c r="AC69" s="31"/>
      <c r="AD69" s="31"/>
      <c r="AE69" s="31"/>
      <c r="AF69" s="32"/>
    </row>
    <row r="70" spans="1:32" s="41" customFormat="1" ht="25.5">
      <c r="A70" s="34" t="s">
        <v>128</v>
      </c>
      <c r="B70" s="57" t="s">
        <v>129</v>
      </c>
      <c r="C70" s="62">
        <f>C71+C72+C73</f>
        <v>887758.8</v>
      </c>
      <c r="D70" s="62">
        <f t="shared" si="6"/>
        <v>-5356.9</v>
      </c>
      <c r="E70" s="62">
        <f t="shared" si="13"/>
        <v>882401.9</v>
      </c>
      <c r="F70" s="35">
        <f>F71+F72+F73</f>
        <v>287598.8</v>
      </c>
      <c r="G70" s="35">
        <f>G71+G72+G73</f>
        <v>0</v>
      </c>
      <c r="H70" s="35">
        <f>F70+G70</f>
        <v>287598.8</v>
      </c>
      <c r="I70" s="35"/>
      <c r="J70" s="35">
        <f>J71+J72+J73</f>
        <v>254586</v>
      </c>
      <c r="K70" s="35">
        <f>K71+K72+K73</f>
        <v>0</v>
      </c>
      <c r="L70" s="35">
        <f t="shared" si="14"/>
        <v>254586</v>
      </c>
      <c r="M70" s="35"/>
      <c r="N70" s="35">
        <f>N71+N72+N73</f>
        <v>178847</v>
      </c>
      <c r="O70" s="35">
        <f>O71+O72+O73</f>
        <v>0</v>
      </c>
      <c r="P70" s="35">
        <f t="shared" si="15"/>
        <v>178847</v>
      </c>
      <c r="Q70" s="35"/>
      <c r="R70" s="35">
        <f>R71+R72+R73</f>
        <v>166727</v>
      </c>
      <c r="S70" s="35">
        <f>S71+S72+S73</f>
        <v>-5356.9</v>
      </c>
      <c r="T70" s="35">
        <f t="shared" si="16"/>
        <v>161370.1</v>
      </c>
      <c r="U70" s="37"/>
      <c r="V70" s="38"/>
      <c r="W70" s="38"/>
      <c r="X70" s="38"/>
      <c r="Y70" s="38"/>
      <c r="Z70" s="38"/>
      <c r="AA70" s="38"/>
      <c r="AB70" s="38"/>
      <c r="AC70" s="39"/>
      <c r="AD70" s="39"/>
      <c r="AE70" s="39"/>
      <c r="AF70" s="40"/>
    </row>
    <row r="71" spans="1:32" s="25" customFormat="1" ht="25.5">
      <c r="A71" s="34" t="s">
        <v>130</v>
      </c>
      <c r="B71" s="57" t="s">
        <v>131</v>
      </c>
      <c r="C71" s="62">
        <f>F71+J71+N71+R71</f>
        <v>846865.8</v>
      </c>
      <c r="D71" s="62">
        <f t="shared" si="6"/>
        <v>-5356.9</v>
      </c>
      <c r="E71" s="62">
        <f t="shared" si="13"/>
        <v>841508.9</v>
      </c>
      <c r="F71" s="35">
        <v>277698.8</v>
      </c>
      <c r="G71" s="35"/>
      <c r="H71" s="35">
        <f>F71+G71</f>
        <v>277698.8</v>
      </c>
      <c r="I71" s="35"/>
      <c r="J71" s="35">
        <v>244039</v>
      </c>
      <c r="K71" s="35"/>
      <c r="L71" s="35">
        <f t="shared" si="14"/>
        <v>244039</v>
      </c>
      <c r="M71" s="35"/>
      <c r="N71" s="35">
        <v>168300</v>
      </c>
      <c r="O71" s="35"/>
      <c r="P71" s="35">
        <f t="shared" si="15"/>
        <v>168300</v>
      </c>
      <c r="Q71" s="35"/>
      <c r="R71" s="35">
        <v>156828</v>
      </c>
      <c r="S71" s="35">
        <v>-5356.9</v>
      </c>
      <c r="T71" s="35">
        <f t="shared" si="16"/>
        <v>151471.1</v>
      </c>
      <c r="U71" s="42"/>
      <c r="V71" s="22"/>
      <c r="W71" s="22"/>
      <c r="X71" s="22"/>
      <c r="Y71" s="22"/>
      <c r="Z71" s="22"/>
      <c r="AA71" s="22"/>
      <c r="AB71" s="22"/>
      <c r="AC71" s="23"/>
      <c r="AD71" s="23"/>
      <c r="AE71" s="23"/>
      <c r="AF71" s="24"/>
    </row>
    <row r="72" spans="1:32" s="25" customFormat="1" ht="25.5">
      <c r="A72" s="34" t="s">
        <v>132</v>
      </c>
      <c r="B72" s="57" t="s">
        <v>133</v>
      </c>
      <c r="C72" s="62">
        <f>F72+J72+N72+R72</f>
        <v>7775</v>
      </c>
      <c r="D72" s="62">
        <f t="shared" si="6"/>
        <v>0</v>
      </c>
      <c r="E72" s="62">
        <f t="shared" si="13"/>
        <v>7775</v>
      </c>
      <c r="F72" s="35">
        <v>1620</v>
      </c>
      <c r="G72" s="35"/>
      <c r="H72" s="35">
        <f>F72+G72</f>
        <v>1620</v>
      </c>
      <c r="I72" s="35"/>
      <c r="J72" s="35">
        <v>2268</v>
      </c>
      <c r="K72" s="35"/>
      <c r="L72" s="35">
        <f t="shared" si="14"/>
        <v>2268</v>
      </c>
      <c r="M72" s="35"/>
      <c r="N72" s="35">
        <v>2267</v>
      </c>
      <c r="O72" s="35"/>
      <c r="P72" s="35">
        <f t="shared" si="15"/>
        <v>2267</v>
      </c>
      <c r="Q72" s="35"/>
      <c r="R72" s="35">
        <v>1620</v>
      </c>
      <c r="S72" s="35"/>
      <c r="T72" s="35">
        <f t="shared" si="16"/>
        <v>1620</v>
      </c>
      <c r="U72" s="42"/>
      <c r="V72" s="22"/>
      <c r="W72" s="22"/>
      <c r="X72" s="22"/>
      <c r="Y72" s="22"/>
      <c r="Z72" s="22"/>
      <c r="AA72" s="22"/>
      <c r="AB72" s="22"/>
      <c r="AC72" s="23"/>
      <c r="AD72" s="23"/>
      <c r="AE72" s="23"/>
      <c r="AF72" s="24"/>
    </row>
    <row r="73" spans="1:32" s="25" customFormat="1" ht="38.25">
      <c r="A73" s="34" t="s">
        <v>134</v>
      </c>
      <c r="B73" s="57" t="s">
        <v>135</v>
      </c>
      <c r="C73" s="62">
        <f>F73+J73+N73+R73</f>
        <v>33118</v>
      </c>
      <c r="D73" s="62">
        <f t="shared" si="6"/>
        <v>0</v>
      </c>
      <c r="E73" s="62">
        <f t="shared" si="13"/>
        <v>33118</v>
      </c>
      <c r="F73" s="35">
        <v>8280</v>
      </c>
      <c r="G73" s="35"/>
      <c r="H73" s="35">
        <f>F73+G73</f>
        <v>8280</v>
      </c>
      <c r="I73" s="35"/>
      <c r="J73" s="35">
        <v>8279</v>
      </c>
      <c r="K73" s="35"/>
      <c r="L73" s="35">
        <f t="shared" si="14"/>
        <v>8279</v>
      </c>
      <c r="M73" s="35"/>
      <c r="N73" s="35">
        <v>8280</v>
      </c>
      <c r="O73" s="35"/>
      <c r="P73" s="35">
        <f t="shared" si="15"/>
        <v>8280</v>
      </c>
      <c r="Q73" s="35"/>
      <c r="R73" s="35">
        <v>8279</v>
      </c>
      <c r="S73" s="35"/>
      <c r="T73" s="35">
        <f t="shared" si="16"/>
        <v>8279</v>
      </c>
      <c r="U73" s="42"/>
      <c r="V73" s="22"/>
      <c r="W73" s="22"/>
      <c r="X73" s="22"/>
      <c r="Y73" s="22"/>
      <c r="Z73" s="22"/>
      <c r="AA73" s="22"/>
      <c r="AB73" s="22"/>
      <c r="AC73" s="23"/>
      <c r="AD73" s="23"/>
      <c r="AE73" s="23"/>
      <c r="AF73" s="24"/>
    </row>
    <row r="74" spans="1:32" s="41" customFormat="1" ht="25.5">
      <c r="A74" s="34" t="s">
        <v>136</v>
      </c>
      <c r="B74" s="57" t="s">
        <v>137</v>
      </c>
      <c r="C74" s="62">
        <f>C75+C76+C77+C78+C79</f>
        <v>735353.4</v>
      </c>
      <c r="D74" s="62">
        <f>D75+D76+D77+D78+D79</f>
        <v>39730.491</v>
      </c>
      <c r="E74" s="62">
        <f t="shared" si="13"/>
        <v>775083.8910000001</v>
      </c>
      <c r="F74" s="35">
        <f>F75+F76+F77+F79</f>
        <v>179281</v>
      </c>
      <c r="G74" s="35">
        <f>G75+G76+G77+G78+G79</f>
        <v>10286.898</v>
      </c>
      <c r="H74" s="35">
        <f>H75+H76+H77+H78+H79</f>
        <v>189567.898</v>
      </c>
      <c r="I74" s="35"/>
      <c r="J74" s="35">
        <f>J75+J76+J77+J79</f>
        <v>236653.1</v>
      </c>
      <c r="K74" s="35">
        <f>K75+K76+K77+K79</f>
        <v>16749.75</v>
      </c>
      <c r="L74" s="35">
        <f t="shared" si="14"/>
        <v>253402.85</v>
      </c>
      <c r="M74" s="35"/>
      <c r="N74" s="35">
        <f>N75+N76+N77+N79</f>
        <v>142425.9</v>
      </c>
      <c r="O74" s="35">
        <f>O75+O76+O77+O79</f>
        <v>6342</v>
      </c>
      <c r="P74" s="35">
        <f t="shared" si="15"/>
        <v>148767.9</v>
      </c>
      <c r="Q74" s="35"/>
      <c r="R74" s="35">
        <f>R75+R76+R77+R79</f>
        <v>176993.4</v>
      </c>
      <c r="S74" s="35">
        <f>S75+S76+S77+S79</f>
        <v>6351.843</v>
      </c>
      <c r="T74" s="35">
        <f t="shared" si="16"/>
        <v>183345.243</v>
      </c>
      <c r="U74" s="37"/>
      <c r="V74" s="38"/>
      <c r="W74" s="38"/>
      <c r="X74" s="38"/>
      <c r="Y74" s="38"/>
      <c r="Z74" s="38"/>
      <c r="AA74" s="38"/>
      <c r="AB74" s="38"/>
      <c r="AC74" s="39"/>
      <c r="AD74" s="39"/>
      <c r="AE74" s="39"/>
      <c r="AF74" s="40"/>
    </row>
    <row r="75" spans="1:21" ht="38.25">
      <c r="A75" s="34" t="s">
        <v>138</v>
      </c>
      <c r="B75" s="57" t="s">
        <v>139</v>
      </c>
      <c r="C75" s="62">
        <f aca="true" t="shared" si="17" ref="C75:D77">F75+J75+N75+R75</f>
        <v>386179</v>
      </c>
      <c r="D75" s="62">
        <f t="shared" si="17"/>
        <v>974.3</v>
      </c>
      <c r="E75" s="62">
        <f t="shared" si="13"/>
        <v>387153.3</v>
      </c>
      <c r="F75" s="35">
        <v>89045.5</v>
      </c>
      <c r="G75" s="35"/>
      <c r="H75" s="35">
        <f aca="true" t="shared" si="18" ref="H75:H106">F75+G75</f>
        <v>89045.5</v>
      </c>
      <c r="I75" s="35"/>
      <c r="J75" s="35">
        <v>108400.5</v>
      </c>
      <c r="K75" s="35"/>
      <c r="L75" s="35">
        <f t="shared" si="14"/>
        <v>108400.5</v>
      </c>
      <c r="M75" s="35"/>
      <c r="N75" s="35">
        <v>100663</v>
      </c>
      <c r="O75" s="35"/>
      <c r="P75" s="35">
        <f t="shared" si="15"/>
        <v>100663</v>
      </c>
      <c r="Q75" s="35"/>
      <c r="R75" s="35">
        <v>88070</v>
      </c>
      <c r="S75" s="35">
        <v>974.3</v>
      </c>
      <c r="T75" s="35">
        <f t="shared" si="16"/>
        <v>89044.3</v>
      </c>
      <c r="U75" s="36"/>
    </row>
    <row r="76" spans="1:21" ht="51">
      <c r="A76" s="34" t="s">
        <v>140</v>
      </c>
      <c r="B76" s="57" t="s">
        <v>141</v>
      </c>
      <c r="C76" s="62">
        <f t="shared" si="17"/>
        <v>557</v>
      </c>
      <c r="D76" s="62">
        <f t="shared" si="17"/>
        <v>0</v>
      </c>
      <c r="E76" s="62">
        <f t="shared" si="13"/>
        <v>557</v>
      </c>
      <c r="F76" s="35">
        <v>133</v>
      </c>
      <c r="G76" s="35"/>
      <c r="H76" s="35">
        <f t="shared" si="18"/>
        <v>133</v>
      </c>
      <c r="I76" s="35"/>
      <c r="J76" s="35">
        <v>133</v>
      </c>
      <c r="K76" s="35"/>
      <c r="L76" s="35">
        <f t="shared" si="14"/>
        <v>133</v>
      </c>
      <c r="M76" s="35"/>
      <c r="N76" s="35">
        <v>147</v>
      </c>
      <c r="O76" s="35"/>
      <c r="P76" s="35">
        <f t="shared" si="15"/>
        <v>147</v>
      </c>
      <c r="Q76" s="35"/>
      <c r="R76" s="35">
        <v>144</v>
      </c>
      <c r="S76" s="35"/>
      <c r="T76" s="35">
        <f t="shared" si="16"/>
        <v>144</v>
      </c>
      <c r="U76" s="36"/>
    </row>
    <row r="77" spans="1:21" ht="38.25">
      <c r="A77" s="34" t="s">
        <v>142</v>
      </c>
      <c r="B77" s="57" t="s">
        <v>143</v>
      </c>
      <c r="C77" s="62">
        <f t="shared" si="17"/>
        <v>10627</v>
      </c>
      <c r="D77" s="62">
        <f t="shared" si="17"/>
        <v>663.543</v>
      </c>
      <c r="E77" s="62">
        <f t="shared" si="13"/>
        <v>11290.543</v>
      </c>
      <c r="F77" s="35">
        <v>2232</v>
      </c>
      <c r="G77" s="35"/>
      <c r="H77" s="35">
        <f t="shared" si="18"/>
        <v>2232</v>
      </c>
      <c r="I77" s="35"/>
      <c r="J77" s="35">
        <v>3932</v>
      </c>
      <c r="K77" s="35"/>
      <c r="L77" s="35">
        <f t="shared" si="14"/>
        <v>3932</v>
      </c>
      <c r="M77" s="35"/>
      <c r="N77" s="35">
        <v>1382</v>
      </c>
      <c r="O77" s="35"/>
      <c r="P77" s="35">
        <f t="shared" si="15"/>
        <v>1382</v>
      </c>
      <c r="Q77" s="35"/>
      <c r="R77" s="35">
        <v>3081</v>
      </c>
      <c r="S77" s="35">
        <v>663.543</v>
      </c>
      <c r="T77" s="35">
        <f t="shared" si="16"/>
        <v>3744.543</v>
      </c>
      <c r="U77" s="36"/>
    </row>
    <row r="78" spans="1:21" ht="38.25">
      <c r="A78" s="34" t="s">
        <v>144</v>
      </c>
      <c r="B78" s="57" t="s">
        <v>145</v>
      </c>
      <c r="C78" s="62"/>
      <c r="D78" s="62">
        <f>G78+K78+O78+S78</f>
        <v>1321</v>
      </c>
      <c r="E78" s="62">
        <f t="shared" si="13"/>
        <v>1321</v>
      </c>
      <c r="F78" s="35"/>
      <c r="G78" s="35">
        <v>1321</v>
      </c>
      <c r="H78" s="35">
        <f t="shared" si="18"/>
        <v>1321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6"/>
    </row>
    <row r="79" spans="1:32" s="25" customFormat="1" ht="25.5">
      <c r="A79" s="34" t="s">
        <v>146</v>
      </c>
      <c r="B79" s="57" t="s">
        <v>147</v>
      </c>
      <c r="C79" s="62">
        <f>C80+C95+C100+C101+C102+C103+C104+C105</f>
        <v>337990.4</v>
      </c>
      <c r="D79" s="62">
        <f>G79+K79+O79+S79</f>
        <v>36771.648</v>
      </c>
      <c r="E79" s="62">
        <f t="shared" si="13"/>
        <v>374762.048</v>
      </c>
      <c r="F79" s="35">
        <f>F80+F95+F100+F101+F102+F103+F104+F105</f>
        <v>87870.5</v>
      </c>
      <c r="G79" s="35">
        <f>G80+G95+G100+G101+G102+G103+G104+G105+G106+G107+G108+G109</f>
        <v>8965.898</v>
      </c>
      <c r="H79" s="35">
        <f t="shared" si="18"/>
        <v>96836.398</v>
      </c>
      <c r="I79" s="35"/>
      <c r="J79" s="35">
        <f>J80+J95+J100+J101+J102+J103+J104+J105</f>
        <v>124187.6</v>
      </c>
      <c r="K79" s="35">
        <f>K80+K95+K100+K101+K102+K103+K104+K105+K106+K107+K108+K109</f>
        <v>16749.75</v>
      </c>
      <c r="L79" s="35">
        <f aca="true" t="shared" si="19" ref="L79:L95">J79+K79</f>
        <v>140937.35</v>
      </c>
      <c r="M79" s="35"/>
      <c r="N79" s="35">
        <f>N80+N95+N100+N101+N102+N103+N104+N105</f>
        <v>40233.9</v>
      </c>
      <c r="O79" s="35">
        <f>O80+O95+O100+O101+O102+O103+O104+O105+O106+O107+O108</f>
        <v>6342</v>
      </c>
      <c r="P79" s="35">
        <f aca="true" t="shared" si="20" ref="P79:P95">N79+O79</f>
        <v>46575.9</v>
      </c>
      <c r="Q79" s="35"/>
      <c r="R79" s="35">
        <f>R80+R95+R100+R101+R102+R103+R104+R105</f>
        <v>85698.4</v>
      </c>
      <c r="S79" s="35">
        <f>S80+S95+S100+S101+S102+S103+S104+S105+S106+S107+S108</f>
        <v>4714</v>
      </c>
      <c r="T79" s="35">
        <f aca="true" t="shared" si="21" ref="T79:T95">R79+S79</f>
        <v>90412.4</v>
      </c>
      <c r="U79" s="42"/>
      <c r="V79" s="22"/>
      <c r="W79" s="22"/>
      <c r="X79" s="22"/>
      <c r="Y79" s="22"/>
      <c r="Z79" s="22"/>
      <c r="AA79" s="22"/>
      <c r="AB79" s="22"/>
      <c r="AC79" s="23"/>
      <c r="AD79" s="23"/>
      <c r="AE79" s="23"/>
      <c r="AF79" s="24"/>
    </row>
    <row r="80" spans="1:21" ht="12.75">
      <c r="A80" s="34"/>
      <c r="B80" s="59" t="s">
        <v>148</v>
      </c>
      <c r="C80" s="63">
        <f>C81+C82+C85+C86+C87+C88+C89+C90+C91+C92+C93+C94</f>
        <v>55890.4</v>
      </c>
      <c r="D80" s="63">
        <f>D81+D82+D85+D86+D87+D88+D89+D90+D91+D92+D93+D94</f>
        <v>61618.648</v>
      </c>
      <c r="E80" s="63">
        <f t="shared" si="13"/>
        <v>117509.04800000001</v>
      </c>
      <c r="F80" s="28">
        <f>F81+F82+F85+F86+F87+F88+F89+F90+F91+F92+F93+F94</f>
        <v>14037.4</v>
      </c>
      <c r="G80" s="28">
        <f>G81+G82+G85+G86+G87+G88+G89+G90+G91+G92+G93+G94</f>
        <v>15632.648</v>
      </c>
      <c r="H80" s="28">
        <f t="shared" si="18"/>
        <v>29670.048</v>
      </c>
      <c r="I80" s="28"/>
      <c r="J80" s="28">
        <f>J81+J82+J85+J86+J87+J88+J89+J90+J91+J92+J93+J94</f>
        <v>18907</v>
      </c>
      <c r="K80" s="28">
        <f>K81+K82+K85+K86+K87+K88+K89+K90+K91+K92+K93+K94</f>
        <v>15403</v>
      </c>
      <c r="L80" s="28">
        <f t="shared" si="19"/>
        <v>34310</v>
      </c>
      <c r="M80" s="28"/>
      <c r="N80" s="28">
        <f>N81+N82+N85+N86+N87+N88+N89+N90+N91+N92+N93+N94</f>
        <v>8994</v>
      </c>
      <c r="O80" s="28">
        <f>O81+O82+O85+O86+O87+O88+O89+O90+O91+O92+O93+O94</f>
        <v>15402</v>
      </c>
      <c r="P80" s="28">
        <f t="shared" si="20"/>
        <v>24396</v>
      </c>
      <c r="Q80" s="28"/>
      <c r="R80" s="28">
        <f>R81+R82+R85+R86+R87+R88+R89+R90+R91+R92+R93+R94</f>
        <v>13952</v>
      </c>
      <c r="S80" s="28">
        <f>S81+S82+S85+S86+S87+S88+S89+S90+S91+S92+S93+S94</f>
        <v>15181</v>
      </c>
      <c r="T80" s="28">
        <f t="shared" si="21"/>
        <v>29133</v>
      </c>
      <c r="U80" s="36"/>
    </row>
    <row r="81" spans="1:21" ht="76.5">
      <c r="A81" s="34" t="s">
        <v>149</v>
      </c>
      <c r="B81" s="57" t="s">
        <v>311</v>
      </c>
      <c r="C81" s="61"/>
      <c r="D81" s="62">
        <f aca="true" t="shared" si="22" ref="D81:D95">G81+K81+O81+S81</f>
        <v>8.648</v>
      </c>
      <c r="E81" s="62">
        <f t="shared" si="13"/>
        <v>8.648</v>
      </c>
      <c r="F81" s="35"/>
      <c r="G81" s="35">
        <v>8.648</v>
      </c>
      <c r="H81" s="35">
        <f t="shared" si="18"/>
        <v>8.648</v>
      </c>
      <c r="I81" s="28"/>
      <c r="J81" s="28"/>
      <c r="K81" s="28"/>
      <c r="L81" s="35">
        <f t="shared" si="19"/>
        <v>0</v>
      </c>
      <c r="M81" s="28"/>
      <c r="N81" s="28"/>
      <c r="O81" s="28"/>
      <c r="P81" s="35">
        <f t="shared" si="20"/>
        <v>0</v>
      </c>
      <c r="Q81" s="28"/>
      <c r="R81" s="28"/>
      <c r="S81" s="28"/>
      <c r="T81" s="35">
        <f t="shared" si="21"/>
        <v>0</v>
      </c>
      <c r="U81" s="36"/>
    </row>
    <row r="82" spans="1:21" ht="38.25">
      <c r="A82" s="34" t="s">
        <v>150</v>
      </c>
      <c r="B82" s="57" t="s">
        <v>151</v>
      </c>
      <c r="C82" s="62">
        <f>C83+C84</f>
        <v>0</v>
      </c>
      <c r="D82" s="62">
        <f t="shared" si="22"/>
        <v>48083</v>
      </c>
      <c r="E82" s="62">
        <f t="shared" si="13"/>
        <v>48083</v>
      </c>
      <c r="F82" s="35">
        <f>F83+F84</f>
        <v>0</v>
      </c>
      <c r="G82" s="35">
        <f>G83+G84</f>
        <v>12021</v>
      </c>
      <c r="H82" s="35">
        <f t="shared" si="18"/>
        <v>12021</v>
      </c>
      <c r="I82" s="28"/>
      <c r="J82" s="35">
        <f>J83+J84</f>
        <v>0</v>
      </c>
      <c r="K82" s="35">
        <f>K83+K84</f>
        <v>12021</v>
      </c>
      <c r="L82" s="35">
        <f t="shared" si="19"/>
        <v>12021</v>
      </c>
      <c r="M82" s="28"/>
      <c r="N82" s="35">
        <f>N83+N84</f>
        <v>0</v>
      </c>
      <c r="O82" s="35">
        <f>O83+O84</f>
        <v>12020</v>
      </c>
      <c r="P82" s="35">
        <f t="shared" si="20"/>
        <v>12020</v>
      </c>
      <c r="Q82" s="28"/>
      <c r="R82" s="35">
        <f>R83+R84</f>
        <v>0</v>
      </c>
      <c r="S82" s="35">
        <f>S83+S84</f>
        <v>12021</v>
      </c>
      <c r="T82" s="35">
        <f t="shared" si="21"/>
        <v>12021</v>
      </c>
      <c r="U82" s="36"/>
    </row>
    <row r="83" spans="1:21" ht="25.5">
      <c r="A83" s="34" t="s">
        <v>152</v>
      </c>
      <c r="B83" s="57" t="s">
        <v>153</v>
      </c>
      <c r="C83" s="62">
        <f>F83+J83+N83+R83</f>
        <v>0</v>
      </c>
      <c r="D83" s="62">
        <f t="shared" si="22"/>
        <v>47538</v>
      </c>
      <c r="E83" s="62">
        <f t="shared" si="13"/>
        <v>47538</v>
      </c>
      <c r="F83" s="28"/>
      <c r="G83" s="35">
        <v>11885</v>
      </c>
      <c r="H83" s="35">
        <f t="shared" si="18"/>
        <v>11885</v>
      </c>
      <c r="I83" s="28"/>
      <c r="J83" s="28"/>
      <c r="K83" s="35">
        <v>11885</v>
      </c>
      <c r="L83" s="35">
        <f t="shared" si="19"/>
        <v>11885</v>
      </c>
      <c r="M83" s="28"/>
      <c r="N83" s="35"/>
      <c r="O83" s="35">
        <v>11884</v>
      </c>
      <c r="P83" s="35">
        <f t="shared" si="20"/>
        <v>11884</v>
      </c>
      <c r="Q83" s="35"/>
      <c r="R83" s="35"/>
      <c r="S83" s="35">
        <v>11884</v>
      </c>
      <c r="T83" s="35">
        <f t="shared" si="21"/>
        <v>11884</v>
      </c>
      <c r="U83" s="36"/>
    </row>
    <row r="84" spans="1:21" ht="38.25">
      <c r="A84" s="34" t="s">
        <v>154</v>
      </c>
      <c r="B84" s="57" t="s">
        <v>155</v>
      </c>
      <c r="C84" s="62">
        <f>F84+J84+N84+R84</f>
        <v>0</v>
      </c>
      <c r="D84" s="62">
        <f t="shared" si="22"/>
        <v>545</v>
      </c>
      <c r="E84" s="62">
        <f t="shared" si="13"/>
        <v>545</v>
      </c>
      <c r="F84" s="28"/>
      <c r="G84" s="35">
        <v>136</v>
      </c>
      <c r="H84" s="35">
        <f t="shared" si="18"/>
        <v>136</v>
      </c>
      <c r="I84" s="28"/>
      <c r="J84" s="28"/>
      <c r="K84" s="35">
        <v>136</v>
      </c>
      <c r="L84" s="35">
        <f t="shared" si="19"/>
        <v>136</v>
      </c>
      <c r="M84" s="28"/>
      <c r="N84" s="35"/>
      <c r="O84" s="35">
        <v>136</v>
      </c>
      <c r="P84" s="35">
        <f t="shared" si="20"/>
        <v>136</v>
      </c>
      <c r="Q84" s="35"/>
      <c r="R84" s="35"/>
      <c r="S84" s="35">
        <v>137</v>
      </c>
      <c r="T84" s="35">
        <f t="shared" si="21"/>
        <v>137</v>
      </c>
      <c r="U84" s="36"/>
    </row>
    <row r="85" spans="1:21" ht="51">
      <c r="A85" s="34" t="s">
        <v>156</v>
      </c>
      <c r="B85" s="57" t="s">
        <v>157</v>
      </c>
      <c r="C85" s="62">
        <f>F85+J85+N85+R85</f>
        <v>39642</v>
      </c>
      <c r="D85" s="62">
        <f t="shared" si="22"/>
        <v>0</v>
      </c>
      <c r="E85" s="62">
        <f t="shared" si="13"/>
        <v>39642</v>
      </c>
      <c r="F85" s="35">
        <v>9910</v>
      </c>
      <c r="G85" s="35"/>
      <c r="H85" s="35">
        <f t="shared" si="18"/>
        <v>9910</v>
      </c>
      <c r="I85" s="35"/>
      <c r="J85" s="35">
        <v>14867</v>
      </c>
      <c r="K85" s="35"/>
      <c r="L85" s="35">
        <f t="shared" si="19"/>
        <v>14867</v>
      </c>
      <c r="M85" s="35"/>
      <c r="N85" s="35">
        <v>4955</v>
      </c>
      <c r="O85" s="35"/>
      <c r="P85" s="35">
        <f t="shared" si="20"/>
        <v>4955</v>
      </c>
      <c r="Q85" s="35"/>
      <c r="R85" s="35">
        <v>9910</v>
      </c>
      <c r="S85" s="35"/>
      <c r="T85" s="35">
        <f t="shared" si="21"/>
        <v>9910</v>
      </c>
      <c r="U85" s="36"/>
    </row>
    <row r="86" spans="1:21" ht="63.75">
      <c r="A86" s="34" t="s">
        <v>158</v>
      </c>
      <c r="B86" s="57" t="s">
        <v>159</v>
      </c>
      <c r="C86" s="62"/>
      <c r="D86" s="62">
        <f t="shared" si="22"/>
        <v>6014</v>
      </c>
      <c r="E86" s="62">
        <f t="shared" si="13"/>
        <v>6014</v>
      </c>
      <c r="F86" s="35"/>
      <c r="G86" s="35">
        <v>1503</v>
      </c>
      <c r="H86" s="35">
        <f t="shared" si="18"/>
        <v>1503</v>
      </c>
      <c r="I86" s="35"/>
      <c r="J86" s="35"/>
      <c r="K86" s="35">
        <v>1503</v>
      </c>
      <c r="L86" s="35">
        <f t="shared" si="19"/>
        <v>1503</v>
      </c>
      <c r="M86" s="35"/>
      <c r="N86" s="35"/>
      <c r="O86" s="35">
        <v>1503</v>
      </c>
      <c r="P86" s="35">
        <f t="shared" si="20"/>
        <v>1503</v>
      </c>
      <c r="Q86" s="35"/>
      <c r="R86" s="35"/>
      <c r="S86" s="35">
        <v>1505</v>
      </c>
      <c r="T86" s="35">
        <f t="shared" si="21"/>
        <v>1505</v>
      </c>
      <c r="U86" s="36"/>
    </row>
    <row r="87" spans="1:21" ht="12.75">
      <c r="A87" s="34" t="s">
        <v>160</v>
      </c>
      <c r="B87" s="57" t="s">
        <v>161</v>
      </c>
      <c r="C87" s="62">
        <f>F87+J87+N87+R87</f>
        <v>2216</v>
      </c>
      <c r="D87" s="62">
        <f t="shared" si="22"/>
        <v>479</v>
      </c>
      <c r="E87" s="62">
        <f t="shared" si="13"/>
        <v>2695</v>
      </c>
      <c r="F87" s="35">
        <v>554</v>
      </c>
      <c r="G87" s="35">
        <v>120</v>
      </c>
      <c r="H87" s="35">
        <f t="shared" si="18"/>
        <v>674</v>
      </c>
      <c r="I87" s="35"/>
      <c r="J87" s="35">
        <v>554</v>
      </c>
      <c r="K87" s="35">
        <v>120</v>
      </c>
      <c r="L87" s="35">
        <f t="shared" si="19"/>
        <v>674</v>
      </c>
      <c r="M87" s="35"/>
      <c r="N87" s="35">
        <v>554</v>
      </c>
      <c r="O87" s="35">
        <v>120</v>
      </c>
      <c r="P87" s="35">
        <f t="shared" si="20"/>
        <v>674</v>
      </c>
      <c r="Q87" s="35"/>
      <c r="R87" s="35">
        <v>554</v>
      </c>
      <c r="S87" s="35">
        <v>119</v>
      </c>
      <c r="T87" s="35">
        <f t="shared" si="21"/>
        <v>673</v>
      </c>
      <c r="U87" s="36"/>
    </row>
    <row r="88" spans="1:21" ht="63.75">
      <c r="A88" s="34" t="s">
        <v>162</v>
      </c>
      <c r="B88" s="57" t="s">
        <v>163</v>
      </c>
      <c r="C88" s="62">
        <f>F88+J88+N88+R88</f>
        <v>8938</v>
      </c>
      <c r="D88" s="62">
        <f t="shared" si="22"/>
        <v>6806</v>
      </c>
      <c r="E88" s="62">
        <f t="shared" si="13"/>
        <v>15744</v>
      </c>
      <c r="F88" s="35">
        <v>2234</v>
      </c>
      <c r="G88" s="35">
        <v>1702</v>
      </c>
      <c r="H88" s="35">
        <f t="shared" si="18"/>
        <v>3936</v>
      </c>
      <c r="I88" s="35"/>
      <c r="J88" s="35">
        <v>2234</v>
      </c>
      <c r="K88" s="35">
        <v>1702</v>
      </c>
      <c r="L88" s="35">
        <f t="shared" si="19"/>
        <v>3936</v>
      </c>
      <c r="M88" s="35"/>
      <c r="N88" s="35">
        <v>2234</v>
      </c>
      <c r="O88" s="35">
        <v>1702</v>
      </c>
      <c r="P88" s="35">
        <f t="shared" si="20"/>
        <v>3936</v>
      </c>
      <c r="Q88" s="35"/>
      <c r="R88" s="35">
        <v>2236</v>
      </c>
      <c r="S88" s="35">
        <v>1700</v>
      </c>
      <c r="T88" s="35">
        <f t="shared" si="21"/>
        <v>3936</v>
      </c>
      <c r="U88" s="36"/>
    </row>
    <row r="89" spans="1:21" ht="38.25">
      <c r="A89" s="34" t="s">
        <v>297</v>
      </c>
      <c r="B89" s="57" t="s">
        <v>165</v>
      </c>
      <c r="C89" s="62"/>
      <c r="D89" s="62">
        <f t="shared" si="22"/>
        <v>228</v>
      </c>
      <c r="E89" s="62">
        <f t="shared" si="13"/>
        <v>228</v>
      </c>
      <c r="F89" s="35"/>
      <c r="G89" s="35">
        <v>57</v>
      </c>
      <c r="H89" s="35">
        <f t="shared" si="18"/>
        <v>57</v>
      </c>
      <c r="I89" s="35"/>
      <c r="J89" s="35"/>
      <c r="K89" s="35">
        <v>57</v>
      </c>
      <c r="L89" s="35">
        <f t="shared" si="19"/>
        <v>57</v>
      </c>
      <c r="M89" s="35"/>
      <c r="N89" s="35"/>
      <c r="O89" s="35">
        <v>57</v>
      </c>
      <c r="P89" s="35">
        <f t="shared" si="20"/>
        <v>57</v>
      </c>
      <c r="Q89" s="35"/>
      <c r="R89" s="35"/>
      <c r="S89" s="35">
        <v>57</v>
      </c>
      <c r="T89" s="35">
        <f t="shared" si="21"/>
        <v>57</v>
      </c>
      <c r="U89" s="36"/>
    </row>
    <row r="90" spans="1:21" ht="38.25">
      <c r="A90" s="34" t="s">
        <v>166</v>
      </c>
      <c r="B90" s="57" t="s">
        <v>167</v>
      </c>
      <c r="C90" s="62">
        <f>F90+J90+N90+R90</f>
        <v>558</v>
      </c>
      <c r="D90" s="62">
        <f t="shared" si="22"/>
        <v>0</v>
      </c>
      <c r="E90" s="62">
        <f t="shared" si="13"/>
        <v>558</v>
      </c>
      <c r="F90" s="35">
        <v>140</v>
      </c>
      <c r="G90" s="35"/>
      <c r="H90" s="35">
        <f t="shared" si="18"/>
        <v>140</v>
      </c>
      <c r="I90" s="35"/>
      <c r="J90" s="35">
        <v>140</v>
      </c>
      <c r="K90" s="35"/>
      <c r="L90" s="35">
        <f t="shared" si="19"/>
        <v>140</v>
      </c>
      <c r="M90" s="35"/>
      <c r="N90" s="35">
        <v>139</v>
      </c>
      <c r="O90" s="35"/>
      <c r="P90" s="35">
        <f t="shared" si="20"/>
        <v>139</v>
      </c>
      <c r="Q90" s="35"/>
      <c r="R90" s="35">
        <v>139</v>
      </c>
      <c r="S90" s="35"/>
      <c r="T90" s="35">
        <f t="shared" si="21"/>
        <v>139</v>
      </c>
      <c r="U90" s="36"/>
    </row>
    <row r="91" spans="1:21" ht="63.75">
      <c r="A91" s="34" t="s">
        <v>164</v>
      </c>
      <c r="B91" s="57" t="s">
        <v>168</v>
      </c>
      <c r="C91" s="62">
        <f>F91+J91+N91+R91</f>
        <v>1</v>
      </c>
      <c r="D91" s="62">
        <f t="shared" si="22"/>
        <v>0</v>
      </c>
      <c r="E91" s="62">
        <f t="shared" si="13"/>
        <v>1</v>
      </c>
      <c r="F91" s="35">
        <v>1</v>
      </c>
      <c r="G91" s="35"/>
      <c r="H91" s="35">
        <f t="shared" si="18"/>
        <v>1</v>
      </c>
      <c r="I91" s="35"/>
      <c r="J91" s="35"/>
      <c r="K91" s="35"/>
      <c r="L91" s="35">
        <f t="shared" si="19"/>
        <v>0</v>
      </c>
      <c r="M91" s="35"/>
      <c r="N91" s="35"/>
      <c r="O91" s="35"/>
      <c r="P91" s="35">
        <f t="shared" si="20"/>
        <v>0</v>
      </c>
      <c r="Q91" s="35"/>
      <c r="R91" s="35"/>
      <c r="S91" s="35"/>
      <c r="T91" s="35">
        <f t="shared" si="21"/>
        <v>0</v>
      </c>
      <c r="U91" s="36"/>
    </row>
    <row r="92" spans="1:21" ht="76.5">
      <c r="A92" s="34" t="s">
        <v>169</v>
      </c>
      <c r="B92" s="57" t="s">
        <v>170</v>
      </c>
      <c r="C92" s="62">
        <f>F92+J92+N92+R92</f>
        <v>18</v>
      </c>
      <c r="D92" s="62">
        <f t="shared" si="22"/>
        <v>0</v>
      </c>
      <c r="E92" s="62">
        <f t="shared" si="13"/>
        <v>18</v>
      </c>
      <c r="F92" s="35">
        <v>18</v>
      </c>
      <c r="G92" s="35"/>
      <c r="H92" s="35">
        <f t="shared" si="18"/>
        <v>18</v>
      </c>
      <c r="I92" s="35"/>
      <c r="J92" s="35"/>
      <c r="K92" s="35"/>
      <c r="L92" s="35">
        <f t="shared" si="19"/>
        <v>0</v>
      </c>
      <c r="M92" s="35"/>
      <c r="N92" s="35"/>
      <c r="O92" s="35"/>
      <c r="P92" s="35">
        <f t="shared" si="20"/>
        <v>0</v>
      </c>
      <c r="Q92" s="35"/>
      <c r="R92" s="35"/>
      <c r="S92" s="35"/>
      <c r="T92" s="35">
        <f t="shared" si="21"/>
        <v>0</v>
      </c>
      <c r="U92" s="36"/>
    </row>
    <row r="93" spans="1:21" ht="76.5">
      <c r="A93" s="34" t="s">
        <v>171</v>
      </c>
      <c r="B93" s="57" t="s">
        <v>172</v>
      </c>
      <c r="C93" s="62">
        <f>F93+J93+N93+R93</f>
        <v>4449</v>
      </c>
      <c r="D93" s="62">
        <f t="shared" si="22"/>
        <v>0</v>
      </c>
      <c r="E93" s="62">
        <f t="shared" si="13"/>
        <v>4449</v>
      </c>
      <c r="F93" s="35">
        <v>1112</v>
      </c>
      <c r="G93" s="35">
        <v>221</v>
      </c>
      <c r="H93" s="35">
        <f t="shared" si="18"/>
        <v>1333</v>
      </c>
      <c r="I93" s="35"/>
      <c r="J93" s="35">
        <v>1112</v>
      </c>
      <c r="K93" s="35"/>
      <c r="L93" s="35">
        <f t="shared" si="19"/>
        <v>1112</v>
      </c>
      <c r="M93" s="35"/>
      <c r="N93" s="35">
        <v>1112</v>
      </c>
      <c r="O93" s="35"/>
      <c r="P93" s="35">
        <f t="shared" si="20"/>
        <v>1112</v>
      </c>
      <c r="Q93" s="35"/>
      <c r="R93" s="35">
        <v>1113</v>
      </c>
      <c r="S93" s="35">
        <v>-221</v>
      </c>
      <c r="T93" s="35">
        <f t="shared" si="21"/>
        <v>892</v>
      </c>
      <c r="U93" s="36"/>
    </row>
    <row r="94" spans="1:21" ht="63.75">
      <c r="A94" s="34" t="s">
        <v>173</v>
      </c>
      <c r="B94" s="57" t="s">
        <v>174</v>
      </c>
      <c r="C94" s="62">
        <f>F94+J94+N94+R94</f>
        <v>68.4</v>
      </c>
      <c r="D94" s="62">
        <f t="shared" si="22"/>
        <v>0</v>
      </c>
      <c r="E94" s="62">
        <f t="shared" si="13"/>
        <v>68.4</v>
      </c>
      <c r="F94" s="35">
        <v>68.4</v>
      </c>
      <c r="G94" s="35"/>
      <c r="H94" s="35">
        <f t="shared" si="18"/>
        <v>68.4</v>
      </c>
      <c r="I94" s="35"/>
      <c r="J94" s="35"/>
      <c r="K94" s="35"/>
      <c r="L94" s="35">
        <f t="shared" si="19"/>
        <v>0</v>
      </c>
      <c r="M94" s="35"/>
      <c r="N94" s="35"/>
      <c r="O94" s="35"/>
      <c r="P94" s="35">
        <f t="shared" si="20"/>
        <v>0</v>
      </c>
      <c r="Q94" s="35"/>
      <c r="R94" s="35"/>
      <c r="S94" s="35"/>
      <c r="T94" s="35">
        <f t="shared" si="21"/>
        <v>0</v>
      </c>
      <c r="U94" s="36"/>
    </row>
    <row r="95" spans="1:21" ht="76.5">
      <c r="A95" s="34" t="s">
        <v>175</v>
      </c>
      <c r="B95" s="57" t="s">
        <v>176</v>
      </c>
      <c r="C95" s="62">
        <f>C97+C98+C99</f>
        <v>178588</v>
      </c>
      <c r="D95" s="62">
        <f t="shared" si="22"/>
        <v>1554</v>
      </c>
      <c r="E95" s="62">
        <f t="shared" si="13"/>
        <v>180142</v>
      </c>
      <c r="F95" s="35">
        <f>F97+F98+F99</f>
        <v>37097.100000000006</v>
      </c>
      <c r="G95" s="35">
        <f>G97+G98+G99</f>
        <v>40</v>
      </c>
      <c r="H95" s="35">
        <f t="shared" si="18"/>
        <v>37137.100000000006</v>
      </c>
      <c r="I95" s="35"/>
      <c r="J95" s="35">
        <f>J97+J98+J99</f>
        <v>78560.6</v>
      </c>
      <c r="K95" s="35">
        <f>K97+K98+K99</f>
        <v>0</v>
      </c>
      <c r="L95" s="35">
        <f t="shared" si="19"/>
        <v>78560.6</v>
      </c>
      <c r="M95" s="35"/>
      <c r="N95" s="35">
        <f>N97+N98+N99</f>
        <v>11310.9</v>
      </c>
      <c r="O95" s="35">
        <f>O97+O98+O99</f>
        <v>-40</v>
      </c>
      <c r="P95" s="35">
        <f t="shared" si="20"/>
        <v>11270.9</v>
      </c>
      <c r="Q95" s="35"/>
      <c r="R95" s="35">
        <f>R97+R98+R99</f>
        <v>51619.399999999994</v>
      </c>
      <c r="S95" s="35">
        <f>S97+S98+S99</f>
        <v>1554</v>
      </c>
      <c r="T95" s="35">
        <f t="shared" si="21"/>
        <v>53173.399999999994</v>
      </c>
      <c r="U95" s="36"/>
    </row>
    <row r="96" spans="1:21" ht="12.75">
      <c r="A96" s="34"/>
      <c r="B96" s="57" t="s">
        <v>177</v>
      </c>
      <c r="C96" s="62"/>
      <c r="D96" s="62"/>
      <c r="E96" s="62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6"/>
    </row>
    <row r="97" spans="1:21" ht="12.75">
      <c r="A97" s="34" t="s">
        <v>178</v>
      </c>
      <c r="B97" s="57" t="s">
        <v>179</v>
      </c>
      <c r="C97" s="62">
        <f aca="true" t="shared" si="23" ref="C97:C105">F97+J97+N97+R97</f>
        <v>167397.1</v>
      </c>
      <c r="D97" s="62">
        <f aca="true" t="shared" si="24" ref="D97:D118">G97+K97+O97+S97</f>
        <v>0</v>
      </c>
      <c r="E97" s="62">
        <f t="shared" si="13"/>
        <v>167397.1</v>
      </c>
      <c r="F97" s="35">
        <v>34874.3</v>
      </c>
      <c r="G97" s="35"/>
      <c r="H97" s="35">
        <f t="shared" si="18"/>
        <v>34874.3</v>
      </c>
      <c r="I97" s="35"/>
      <c r="J97" s="35">
        <v>76295.1</v>
      </c>
      <c r="K97" s="35"/>
      <c r="L97" s="35">
        <f aca="true" t="shared" si="25" ref="L97:L118">J97+K97</f>
        <v>76295.1</v>
      </c>
      <c r="M97" s="35"/>
      <c r="N97" s="35">
        <v>7244.5</v>
      </c>
      <c r="O97" s="35"/>
      <c r="P97" s="35">
        <f aca="true" t="shared" si="26" ref="P97:P108">N97+O97</f>
        <v>7244.5</v>
      </c>
      <c r="Q97" s="35"/>
      <c r="R97" s="35">
        <v>48983.2</v>
      </c>
      <c r="S97" s="35"/>
      <c r="T97" s="35">
        <f aca="true" t="shared" si="27" ref="T97:T108">R97+S97</f>
        <v>48983.2</v>
      </c>
      <c r="U97" s="36"/>
    </row>
    <row r="98" spans="1:21" ht="12.75">
      <c r="A98" s="34" t="s">
        <v>180</v>
      </c>
      <c r="B98" s="57" t="s">
        <v>181</v>
      </c>
      <c r="C98" s="62">
        <f t="shared" si="23"/>
        <v>1357</v>
      </c>
      <c r="D98" s="62">
        <f t="shared" si="24"/>
        <v>111.6</v>
      </c>
      <c r="E98" s="62">
        <f t="shared" si="13"/>
        <v>1468.6</v>
      </c>
      <c r="F98" s="35">
        <v>338.8</v>
      </c>
      <c r="G98" s="35">
        <v>28.2</v>
      </c>
      <c r="H98" s="35">
        <f t="shared" si="18"/>
        <v>367</v>
      </c>
      <c r="I98" s="35"/>
      <c r="J98" s="35">
        <v>338.8</v>
      </c>
      <c r="K98" s="35">
        <v>27.2</v>
      </c>
      <c r="L98" s="35">
        <f t="shared" si="25"/>
        <v>366</v>
      </c>
      <c r="M98" s="35"/>
      <c r="N98" s="35">
        <v>338.8</v>
      </c>
      <c r="O98" s="35">
        <v>28.2</v>
      </c>
      <c r="P98" s="35">
        <f t="shared" si="26"/>
        <v>367</v>
      </c>
      <c r="Q98" s="35"/>
      <c r="R98" s="35">
        <v>340.6</v>
      </c>
      <c r="S98" s="35">
        <v>28</v>
      </c>
      <c r="T98" s="35">
        <f t="shared" si="27"/>
        <v>368.6</v>
      </c>
      <c r="U98" s="36"/>
    </row>
    <row r="99" spans="1:21" ht="12.75">
      <c r="A99" s="34" t="s">
        <v>182</v>
      </c>
      <c r="B99" s="57" t="s">
        <v>183</v>
      </c>
      <c r="C99" s="62">
        <f t="shared" si="23"/>
        <v>9833.9</v>
      </c>
      <c r="D99" s="62">
        <f t="shared" si="24"/>
        <v>1442.4</v>
      </c>
      <c r="E99" s="62">
        <f t="shared" si="13"/>
        <v>11276.3</v>
      </c>
      <c r="F99" s="35">
        <v>1884</v>
      </c>
      <c r="G99" s="35">
        <v>11.8</v>
      </c>
      <c r="H99" s="35">
        <f t="shared" si="18"/>
        <v>1895.8</v>
      </c>
      <c r="I99" s="35"/>
      <c r="J99" s="35">
        <v>1926.7</v>
      </c>
      <c r="K99" s="35">
        <v>-27.2</v>
      </c>
      <c r="L99" s="35">
        <f t="shared" si="25"/>
        <v>1899.5</v>
      </c>
      <c r="M99" s="35"/>
      <c r="N99" s="35">
        <v>3727.6</v>
      </c>
      <c r="O99" s="35">
        <v>-68.2</v>
      </c>
      <c r="P99" s="35">
        <f t="shared" si="26"/>
        <v>3659.4</v>
      </c>
      <c r="Q99" s="35"/>
      <c r="R99" s="35">
        <v>2295.6</v>
      </c>
      <c r="S99" s="35">
        <f>1554-28</f>
        <v>1526</v>
      </c>
      <c r="T99" s="35">
        <f t="shared" si="27"/>
        <v>3821.6</v>
      </c>
      <c r="U99" s="36"/>
    </row>
    <row r="100" spans="1:21" ht="38.25">
      <c r="A100" s="34" t="s">
        <v>184</v>
      </c>
      <c r="B100" s="57" t="s">
        <v>185</v>
      </c>
      <c r="C100" s="62">
        <f t="shared" si="23"/>
        <v>283</v>
      </c>
      <c r="D100" s="62">
        <f t="shared" si="24"/>
        <v>0</v>
      </c>
      <c r="E100" s="62">
        <f t="shared" si="13"/>
        <v>283</v>
      </c>
      <c r="F100" s="35">
        <v>59</v>
      </c>
      <c r="G100" s="35"/>
      <c r="H100" s="35">
        <f t="shared" si="18"/>
        <v>59</v>
      </c>
      <c r="I100" s="35"/>
      <c r="J100" s="35">
        <v>105</v>
      </c>
      <c r="K100" s="35"/>
      <c r="L100" s="35">
        <f t="shared" si="25"/>
        <v>105</v>
      </c>
      <c r="M100" s="35"/>
      <c r="N100" s="35">
        <v>37</v>
      </c>
      <c r="O100" s="35"/>
      <c r="P100" s="35">
        <f t="shared" si="26"/>
        <v>37</v>
      </c>
      <c r="Q100" s="35"/>
      <c r="R100" s="35">
        <v>82</v>
      </c>
      <c r="S100" s="35"/>
      <c r="T100" s="35">
        <f t="shared" si="27"/>
        <v>82</v>
      </c>
      <c r="U100" s="36"/>
    </row>
    <row r="101" spans="1:21" ht="38.25">
      <c r="A101" s="34" t="s">
        <v>186</v>
      </c>
      <c r="B101" s="57" t="s">
        <v>187</v>
      </c>
      <c r="C101" s="62">
        <f t="shared" si="23"/>
        <v>23199</v>
      </c>
      <c r="D101" s="62">
        <f t="shared" si="24"/>
        <v>9831</v>
      </c>
      <c r="E101" s="62">
        <f aca="true" t="shared" si="28" ref="E101:E118">C101+D101</f>
        <v>33030</v>
      </c>
      <c r="F101" s="35">
        <v>16515</v>
      </c>
      <c r="G101" s="35"/>
      <c r="H101" s="35">
        <f t="shared" si="18"/>
        <v>16515</v>
      </c>
      <c r="I101" s="35"/>
      <c r="J101" s="35">
        <v>6684</v>
      </c>
      <c r="K101" s="35">
        <v>9831</v>
      </c>
      <c r="L101" s="35">
        <f t="shared" si="25"/>
        <v>16515</v>
      </c>
      <c r="M101" s="35"/>
      <c r="N101" s="35">
        <v>0</v>
      </c>
      <c r="O101" s="35"/>
      <c r="P101" s="35">
        <f t="shared" si="26"/>
        <v>0</v>
      </c>
      <c r="Q101" s="35"/>
      <c r="R101" s="35">
        <v>0</v>
      </c>
      <c r="S101" s="35"/>
      <c r="T101" s="35">
        <f t="shared" si="27"/>
        <v>0</v>
      </c>
      <c r="U101" s="36"/>
    </row>
    <row r="102" spans="1:21" ht="25.5">
      <c r="A102" s="34" t="s">
        <v>188</v>
      </c>
      <c r="B102" s="57" t="s">
        <v>189</v>
      </c>
      <c r="C102" s="62">
        <f t="shared" si="23"/>
        <v>47538</v>
      </c>
      <c r="D102" s="62">
        <f t="shared" si="24"/>
        <v>-47538</v>
      </c>
      <c r="E102" s="62">
        <f t="shared" si="28"/>
        <v>0</v>
      </c>
      <c r="F102" s="35">
        <v>11885</v>
      </c>
      <c r="G102" s="35">
        <v>-11885</v>
      </c>
      <c r="H102" s="35">
        <f t="shared" si="18"/>
        <v>0</v>
      </c>
      <c r="I102" s="35"/>
      <c r="J102" s="35">
        <v>11885</v>
      </c>
      <c r="K102" s="35">
        <v>-11885</v>
      </c>
      <c r="L102" s="35">
        <f t="shared" si="25"/>
        <v>0</v>
      </c>
      <c r="M102" s="35"/>
      <c r="N102" s="35">
        <v>11884</v>
      </c>
      <c r="O102" s="35">
        <v>-11884</v>
      </c>
      <c r="P102" s="35">
        <f t="shared" si="26"/>
        <v>0</v>
      </c>
      <c r="Q102" s="35"/>
      <c r="R102" s="35">
        <v>11884</v>
      </c>
      <c r="S102" s="35">
        <v>-11884</v>
      </c>
      <c r="T102" s="35">
        <f t="shared" si="27"/>
        <v>0</v>
      </c>
      <c r="U102" s="36"/>
    </row>
    <row r="103" spans="1:21" ht="38.25">
      <c r="A103" s="34" t="s">
        <v>190</v>
      </c>
      <c r="B103" s="57" t="s">
        <v>155</v>
      </c>
      <c r="C103" s="62">
        <f t="shared" si="23"/>
        <v>545</v>
      </c>
      <c r="D103" s="62">
        <f t="shared" si="24"/>
        <v>-545</v>
      </c>
      <c r="E103" s="62">
        <f t="shared" si="28"/>
        <v>0</v>
      </c>
      <c r="F103" s="35">
        <v>136</v>
      </c>
      <c r="G103" s="35">
        <v>-136</v>
      </c>
      <c r="H103" s="35">
        <f t="shared" si="18"/>
        <v>0</v>
      </c>
      <c r="I103" s="35"/>
      <c r="J103" s="35">
        <v>136</v>
      </c>
      <c r="K103" s="35">
        <v>-136</v>
      </c>
      <c r="L103" s="35">
        <f t="shared" si="25"/>
        <v>0</v>
      </c>
      <c r="M103" s="35"/>
      <c r="N103" s="35">
        <v>136</v>
      </c>
      <c r="O103" s="35">
        <v>-136</v>
      </c>
      <c r="P103" s="35">
        <f t="shared" si="26"/>
        <v>0</v>
      </c>
      <c r="Q103" s="35"/>
      <c r="R103" s="35">
        <v>137</v>
      </c>
      <c r="S103" s="35">
        <v>-137</v>
      </c>
      <c r="T103" s="35">
        <f t="shared" si="27"/>
        <v>0</v>
      </c>
      <c r="U103" s="36"/>
    </row>
    <row r="104" spans="1:21" ht="63.75">
      <c r="A104" s="34" t="s">
        <v>191</v>
      </c>
      <c r="B104" s="57" t="s">
        <v>192</v>
      </c>
      <c r="C104" s="62">
        <f t="shared" si="23"/>
        <v>768</v>
      </c>
      <c r="D104" s="62">
        <f t="shared" si="24"/>
        <v>0</v>
      </c>
      <c r="E104" s="62">
        <f t="shared" si="28"/>
        <v>768</v>
      </c>
      <c r="F104" s="35">
        <v>346</v>
      </c>
      <c r="G104" s="35"/>
      <c r="H104" s="35">
        <f t="shared" si="18"/>
        <v>346</v>
      </c>
      <c r="I104" s="35"/>
      <c r="J104" s="35">
        <v>115</v>
      </c>
      <c r="K104" s="35"/>
      <c r="L104" s="35">
        <f t="shared" si="25"/>
        <v>115</v>
      </c>
      <c r="M104" s="35"/>
      <c r="N104" s="35">
        <v>77</v>
      </c>
      <c r="O104" s="35"/>
      <c r="P104" s="35">
        <f t="shared" si="26"/>
        <v>77</v>
      </c>
      <c r="Q104" s="35"/>
      <c r="R104" s="35">
        <v>230</v>
      </c>
      <c r="S104" s="35"/>
      <c r="T104" s="35">
        <f t="shared" si="27"/>
        <v>230</v>
      </c>
      <c r="U104" s="36"/>
    </row>
    <row r="105" spans="1:21" ht="63.75">
      <c r="A105" s="34" t="s">
        <v>193</v>
      </c>
      <c r="B105" s="57" t="s">
        <v>194</v>
      </c>
      <c r="C105" s="62">
        <f t="shared" si="23"/>
        <v>31179</v>
      </c>
      <c r="D105" s="62">
        <f t="shared" si="24"/>
        <v>0</v>
      </c>
      <c r="E105" s="62">
        <f t="shared" si="28"/>
        <v>31179</v>
      </c>
      <c r="F105" s="35">
        <v>7795</v>
      </c>
      <c r="G105" s="35"/>
      <c r="H105" s="35">
        <f t="shared" si="18"/>
        <v>7795</v>
      </c>
      <c r="I105" s="35"/>
      <c r="J105" s="35">
        <v>7795</v>
      </c>
      <c r="K105" s="35"/>
      <c r="L105" s="35">
        <f t="shared" si="25"/>
        <v>7795</v>
      </c>
      <c r="M105" s="35"/>
      <c r="N105" s="35">
        <v>7795</v>
      </c>
      <c r="O105" s="35"/>
      <c r="P105" s="35">
        <f t="shared" si="26"/>
        <v>7795</v>
      </c>
      <c r="Q105" s="35"/>
      <c r="R105" s="35">
        <v>7794</v>
      </c>
      <c r="S105" s="35"/>
      <c r="T105" s="35">
        <f t="shared" si="27"/>
        <v>7794</v>
      </c>
      <c r="U105" s="36"/>
    </row>
    <row r="106" spans="1:21" ht="38.25">
      <c r="A106" s="34" t="s">
        <v>298</v>
      </c>
      <c r="B106" s="57" t="s">
        <v>195</v>
      </c>
      <c r="C106" s="62"/>
      <c r="D106" s="62">
        <f t="shared" si="24"/>
        <v>10000</v>
      </c>
      <c r="E106" s="62">
        <f t="shared" si="28"/>
        <v>10000</v>
      </c>
      <c r="F106" s="35"/>
      <c r="G106" s="35">
        <v>4000</v>
      </c>
      <c r="H106" s="35">
        <f t="shared" si="18"/>
        <v>4000</v>
      </c>
      <c r="I106" s="35"/>
      <c r="J106" s="35"/>
      <c r="K106" s="35">
        <v>3000</v>
      </c>
      <c r="L106" s="35">
        <f t="shared" si="25"/>
        <v>3000</v>
      </c>
      <c r="M106" s="35"/>
      <c r="N106" s="35"/>
      <c r="O106" s="35">
        <v>3000</v>
      </c>
      <c r="P106" s="35">
        <f t="shared" si="26"/>
        <v>3000</v>
      </c>
      <c r="Q106" s="35"/>
      <c r="R106" s="35"/>
      <c r="S106" s="35"/>
      <c r="T106" s="35">
        <f t="shared" si="27"/>
        <v>0</v>
      </c>
      <c r="U106" s="36"/>
    </row>
    <row r="107" spans="1:32" s="43" customFormat="1" ht="38.25">
      <c r="A107" s="34" t="s">
        <v>299</v>
      </c>
      <c r="B107" s="57" t="s">
        <v>196</v>
      </c>
      <c r="C107" s="62"/>
      <c r="D107" s="62">
        <f t="shared" si="24"/>
        <v>490</v>
      </c>
      <c r="E107" s="62">
        <f t="shared" si="28"/>
        <v>490</v>
      </c>
      <c r="F107" s="35"/>
      <c r="G107" s="35">
        <v>367.5</v>
      </c>
      <c r="H107" s="35">
        <f aca="true" t="shared" si="29" ref="H107:H118">F107+G107</f>
        <v>367.5</v>
      </c>
      <c r="I107" s="35"/>
      <c r="J107" s="35"/>
      <c r="K107" s="35">
        <v>122.5</v>
      </c>
      <c r="L107" s="35">
        <f t="shared" si="25"/>
        <v>122.5</v>
      </c>
      <c r="M107" s="35"/>
      <c r="N107" s="35"/>
      <c r="O107" s="35"/>
      <c r="P107" s="35">
        <f t="shared" si="26"/>
        <v>0</v>
      </c>
      <c r="Q107" s="35"/>
      <c r="R107" s="35"/>
      <c r="S107" s="35"/>
      <c r="T107" s="35">
        <f t="shared" si="27"/>
        <v>0</v>
      </c>
      <c r="U107" s="36"/>
      <c r="V107" s="11"/>
      <c r="W107" s="11"/>
      <c r="X107" s="11"/>
      <c r="Y107" s="11"/>
      <c r="Z107" s="11"/>
      <c r="AA107" s="11"/>
      <c r="AB107" s="11"/>
      <c r="AC107" s="12"/>
      <c r="AD107" s="12"/>
      <c r="AE107" s="12"/>
      <c r="AF107" s="13"/>
    </row>
    <row r="108" spans="1:21" ht="51">
      <c r="A108" s="34" t="s">
        <v>300</v>
      </c>
      <c r="B108" s="57" t="s">
        <v>197</v>
      </c>
      <c r="C108" s="62"/>
      <c r="D108" s="62">
        <f t="shared" si="24"/>
        <v>1257</v>
      </c>
      <c r="E108" s="62">
        <f t="shared" si="28"/>
        <v>1257</v>
      </c>
      <c r="F108" s="35"/>
      <c r="G108" s="35">
        <v>942.75</v>
      </c>
      <c r="H108" s="35">
        <f t="shared" si="29"/>
        <v>942.75</v>
      </c>
      <c r="I108" s="35"/>
      <c r="J108" s="35"/>
      <c r="K108" s="35">
        <v>314.25</v>
      </c>
      <c r="L108" s="35">
        <f t="shared" si="25"/>
        <v>314.25</v>
      </c>
      <c r="M108" s="35"/>
      <c r="N108" s="35"/>
      <c r="O108" s="35"/>
      <c r="P108" s="35">
        <f t="shared" si="26"/>
        <v>0</v>
      </c>
      <c r="Q108" s="35"/>
      <c r="R108" s="35"/>
      <c r="S108" s="35"/>
      <c r="T108" s="35">
        <f t="shared" si="27"/>
        <v>0</v>
      </c>
      <c r="U108" s="36"/>
    </row>
    <row r="109" spans="1:21" ht="38.25">
      <c r="A109" s="34" t="s">
        <v>314</v>
      </c>
      <c r="B109" s="57" t="s">
        <v>315</v>
      </c>
      <c r="C109" s="62"/>
      <c r="D109" s="62">
        <v>104</v>
      </c>
      <c r="E109" s="62">
        <f>D109</f>
        <v>104</v>
      </c>
      <c r="F109" s="35"/>
      <c r="G109" s="35">
        <v>4</v>
      </c>
      <c r="H109" s="35">
        <f t="shared" si="29"/>
        <v>4</v>
      </c>
      <c r="I109" s="35"/>
      <c r="J109" s="35"/>
      <c r="K109" s="35">
        <v>100</v>
      </c>
      <c r="L109" s="35">
        <f t="shared" si="25"/>
        <v>100</v>
      </c>
      <c r="M109" s="35"/>
      <c r="N109" s="35"/>
      <c r="O109" s="35"/>
      <c r="P109" s="35"/>
      <c r="Q109" s="35"/>
      <c r="R109" s="35"/>
      <c r="S109" s="35"/>
      <c r="T109" s="35"/>
      <c r="U109" s="36"/>
    </row>
    <row r="110" spans="1:21" ht="25.5">
      <c r="A110" s="34" t="s">
        <v>198</v>
      </c>
      <c r="B110" s="57" t="s">
        <v>199</v>
      </c>
      <c r="C110" s="62">
        <f>C111</f>
        <v>19863</v>
      </c>
      <c r="D110" s="62">
        <f t="shared" si="24"/>
        <v>0</v>
      </c>
      <c r="E110" s="62">
        <f t="shared" si="28"/>
        <v>19863</v>
      </c>
      <c r="F110" s="35">
        <f>F111</f>
        <v>5341</v>
      </c>
      <c r="G110" s="35">
        <f>G111</f>
        <v>0</v>
      </c>
      <c r="H110" s="35">
        <f t="shared" si="29"/>
        <v>5341</v>
      </c>
      <c r="I110" s="35"/>
      <c r="J110" s="35">
        <f>J111</f>
        <v>4841</v>
      </c>
      <c r="K110" s="35">
        <f>K111</f>
        <v>0</v>
      </c>
      <c r="L110" s="35">
        <f t="shared" si="25"/>
        <v>4841</v>
      </c>
      <c r="M110" s="35"/>
      <c r="N110" s="35">
        <f>N111</f>
        <v>4841</v>
      </c>
      <c r="O110" s="35">
        <f>O111</f>
        <v>0</v>
      </c>
      <c r="P110" s="35">
        <f aca="true" t="shared" si="30" ref="P110:P118">N110+O110</f>
        <v>4841</v>
      </c>
      <c r="Q110" s="35"/>
      <c r="R110" s="35">
        <f>R111</f>
        <v>4840</v>
      </c>
      <c r="S110" s="35">
        <f>S111</f>
        <v>0</v>
      </c>
      <c r="T110" s="35">
        <f aca="true" t="shared" si="31" ref="T110:T118">R110+S110</f>
        <v>4840</v>
      </c>
      <c r="U110" s="36"/>
    </row>
    <row r="111" spans="1:21" ht="12.75">
      <c r="A111" s="34" t="s">
        <v>200</v>
      </c>
      <c r="B111" s="57" t="s">
        <v>201</v>
      </c>
      <c r="C111" s="62">
        <f>C112+C113+C114</f>
        <v>19863</v>
      </c>
      <c r="D111" s="62">
        <f t="shared" si="24"/>
        <v>0</v>
      </c>
      <c r="E111" s="62">
        <f t="shared" si="28"/>
        <v>19863</v>
      </c>
      <c r="F111" s="35">
        <f>F112+F113</f>
        <v>5341</v>
      </c>
      <c r="G111" s="35">
        <f>G112+G113+G114</f>
        <v>0</v>
      </c>
      <c r="H111" s="35">
        <f t="shared" si="29"/>
        <v>5341</v>
      </c>
      <c r="I111" s="35"/>
      <c r="J111" s="35">
        <f>J112+J113</f>
        <v>4841</v>
      </c>
      <c r="K111" s="35">
        <f>K112+K113+K114</f>
        <v>0</v>
      </c>
      <c r="L111" s="35">
        <f t="shared" si="25"/>
        <v>4841</v>
      </c>
      <c r="M111" s="35"/>
      <c r="N111" s="35">
        <f>N112+N113</f>
        <v>4841</v>
      </c>
      <c r="O111" s="35">
        <f>O112+O113</f>
        <v>0</v>
      </c>
      <c r="P111" s="35">
        <f t="shared" si="30"/>
        <v>4841</v>
      </c>
      <c r="Q111" s="35"/>
      <c r="R111" s="35">
        <f>R112+R113</f>
        <v>4840</v>
      </c>
      <c r="S111" s="35">
        <f>S112+S113</f>
        <v>0</v>
      </c>
      <c r="T111" s="35">
        <f t="shared" si="31"/>
        <v>4840</v>
      </c>
      <c r="U111" s="36"/>
    </row>
    <row r="112" spans="1:21" ht="25.5">
      <c r="A112" s="34" t="s">
        <v>202</v>
      </c>
      <c r="B112" s="57" t="s">
        <v>203</v>
      </c>
      <c r="C112" s="62">
        <f>F112+J112+N112+R112</f>
        <v>19363</v>
      </c>
      <c r="D112" s="62">
        <f t="shared" si="24"/>
        <v>0</v>
      </c>
      <c r="E112" s="62">
        <f t="shared" si="28"/>
        <v>19363</v>
      </c>
      <c r="F112" s="35">
        <v>4841</v>
      </c>
      <c r="G112" s="35"/>
      <c r="H112" s="35">
        <f t="shared" si="29"/>
        <v>4841</v>
      </c>
      <c r="I112" s="35"/>
      <c r="J112" s="35">
        <v>4841</v>
      </c>
      <c r="K112" s="35"/>
      <c r="L112" s="35">
        <f t="shared" si="25"/>
        <v>4841</v>
      </c>
      <c r="M112" s="35"/>
      <c r="N112" s="35">
        <v>4841</v>
      </c>
      <c r="O112" s="35"/>
      <c r="P112" s="35">
        <f t="shared" si="30"/>
        <v>4841</v>
      </c>
      <c r="Q112" s="35"/>
      <c r="R112" s="35">
        <v>4840</v>
      </c>
      <c r="S112" s="35"/>
      <c r="T112" s="35">
        <f t="shared" si="31"/>
        <v>4840</v>
      </c>
      <c r="U112" s="36"/>
    </row>
    <row r="113" spans="1:21" ht="38.25">
      <c r="A113" s="34" t="s">
        <v>204</v>
      </c>
      <c r="B113" s="57" t="s">
        <v>205</v>
      </c>
      <c r="C113" s="62">
        <f>F113+J113+N113+R113</f>
        <v>500</v>
      </c>
      <c r="D113" s="62">
        <f t="shared" si="24"/>
        <v>0</v>
      </c>
      <c r="E113" s="62">
        <f t="shared" si="28"/>
        <v>500</v>
      </c>
      <c r="F113" s="35">
        <v>500</v>
      </c>
      <c r="G113" s="35"/>
      <c r="H113" s="35">
        <f t="shared" si="29"/>
        <v>500</v>
      </c>
      <c r="I113" s="35"/>
      <c r="J113" s="35"/>
      <c r="K113" s="35"/>
      <c r="L113" s="35">
        <f t="shared" si="25"/>
        <v>0</v>
      </c>
      <c r="M113" s="35"/>
      <c r="N113" s="35"/>
      <c r="O113" s="35"/>
      <c r="P113" s="35">
        <f t="shared" si="30"/>
        <v>0</v>
      </c>
      <c r="Q113" s="35"/>
      <c r="R113" s="35"/>
      <c r="S113" s="35"/>
      <c r="T113" s="35">
        <f t="shared" si="31"/>
        <v>0</v>
      </c>
      <c r="U113" s="36"/>
    </row>
    <row r="114" spans="1:21" ht="38.25" hidden="1" outlineLevel="1">
      <c r="A114" s="34" t="s">
        <v>206</v>
      </c>
      <c r="B114" s="57" t="s">
        <v>207</v>
      </c>
      <c r="C114" s="62"/>
      <c r="D114" s="62">
        <f t="shared" si="24"/>
        <v>0</v>
      </c>
      <c r="E114" s="62">
        <f t="shared" si="28"/>
        <v>0</v>
      </c>
      <c r="F114" s="35"/>
      <c r="G114" s="35"/>
      <c r="H114" s="35">
        <f t="shared" si="29"/>
        <v>0</v>
      </c>
      <c r="I114" s="35"/>
      <c r="J114" s="35"/>
      <c r="K114" s="35"/>
      <c r="L114" s="35">
        <f t="shared" si="25"/>
        <v>0</v>
      </c>
      <c r="M114" s="35"/>
      <c r="N114" s="35"/>
      <c r="O114" s="35"/>
      <c r="P114" s="35">
        <f t="shared" si="30"/>
        <v>0</v>
      </c>
      <c r="Q114" s="35"/>
      <c r="R114" s="35"/>
      <c r="S114" s="35"/>
      <c r="T114" s="35">
        <f t="shared" si="31"/>
        <v>0</v>
      </c>
      <c r="U114" s="36"/>
    </row>
    <row r="115" spans="1:32" s="33" customFormat="1" ht="25.5" collapsed="1">
      <c r="A115" s="27" t="s">
        <v>208</v>
      </c>
      <c r="B115" s="58" t="s">
        <v>209</v>
      </c>
      <c r="C115" s="61">
        <f>C116+C147</f>
        <v>101707.6</v>
      </c>
      <c r="D115" s="61">
        <f t="shared" si="24"/>
        <v>3886.4999999999886</v>
      </c>
      <c r="E115" s="61">
        <f t="shared" si="28"/>
        <v>105594.09999999999</v>
      </c>
      <c r="F115" s="28">
        <f>F116+F147</f>
        <v>23998.9</v>
      </c>
      <c r="G115" s="28">
        <f>G116+G147</f>
        <v>926.3999999999941</v>
      </c>
      <c r="H115" s="28">
        <f t="shared" si="29"/>
        <v>24925.299999999996</v>
      </c>
      <c r="I115" s="28"/>
      <c r="J115" s="28">
        <f>J116+J147</f>
        <v>31534.300000000003</v>
      </c>
      <c r="K115" s="28">
        <f>K116+K147</f>
        <v>2960.099999999996</v>
      </c>
      <c r="L115" s="28">
        <f t="shared" si="25"/>
        <v>34494.4</v>
      </c>
      <c r="M115" s="28"/>
      <c r="N115" s="28">
        <f>N116+N147</f>
        <v>25069.300000000003</v>
      </c>
      <c r="O115" s="28">
        <f>O116+O147</f>
        <v>-1.4779288903810084E-12</v>
      </c>
      <c r="P115" s="28">
        <f t="shared" si="30"/>
        <v>25069.300000000003</v>
      </c>
      <c r="Q115" s="28"/>
      <c r="R115" s="28">
        <f>R116+R147</f>
        <v>21105.100000000002</v>
      </c>
      <c r="S115" s="28">
        <f>S116+S147</f>
        <v>0</v>
      </c>
      <c r="T115" s="28">
        <f t="shared" si="31"/>
        <v>21105.100000000002</v>
      </c>
      <c r="U115" s="29"/>
      <c r="V115" s="30"/>
      <c r="W115" s="30"/>
      <c r="X115" s="30"/>
      <c r="Y115" s="30"/>
      <c r="Z115" s="30"/>
      <c r="AA115" s="30"/>
      <c r="AB115" s="30"/>
      <c r="AC115" s="31"/>
      <c r="AD115" s="31"/>
      <c r="AE115" s="31"/>
      <c r="AF115" s="32"/>
    </row>
    <row r="116" spans="1:21" ht="12.75">
      <c r="A116" s="34" t="s">
        <v>210</v>
      </c>
      <c r="B116" s="56" t="s">
        <v>211</v>
      </c>
      <c r="C116" s="62">
        <f>C117+C145</f>
        <v>95531.6</v>
      </c>
      <c r="D116" s="62">
        <f t="shared" si="24"/>
        <v>2542.2999999999874</v>
      </c>
      <c r="E116" s="62">
        <f t="shared" si="28"/>
        <v>98073.9</v>
      </c>
      <c r="F116" s="35">
        <f>F117+F145</f>
        <v>22781.2</v>
      </c>
      <c r="G116" s="35">
        <f>G117+G145</f>
        <v>859.9999999999942</v>
      </c>
      <c r="H116" s="35">
        <f t="shared" si="29"/>
        <v>23641.199999999993</v>
      </c>
      <c r="I116" s="35"/>
      <c r="J116" s="35">
        <f>J117+J145</f>
        <v>28935.2</v>
      </c>
      <c r="K116" s="35">
        <f>K117+K145</f>
        <v>1317.8999999999955</v>
      </c>
      <c r="L116" s="35">
        <f t="shared" si="25"/>
        <v>30253.099999999995</v>
      </c>
      <c r="M116" s="35"/>
      <c r="N116" s="35">
        <f>N117+N145</f>
        <v>23099.300000000003</v>
      </c>
      <c r="O116" s="35">
        <f>O117+O145</f>
        <v>1021.3999999999986</v>
      </c>
      <c r="P116" s="35">
        <f t="shared" si="30"/>
        <v>24120.7</v>
      </c>
      <c r="Q116" s="35"/>
      <c r="R116" s="35">
        <f>R117+R145</f>
        <v>20715.9</v>
      </c>
      <c r="S116" s="35">
        <f>S117+S145</f>
        <v>-657.0000000000007</v>
      </c>
      <c r="T116" s="35">
        <f t="shared" si="31"/>
        <v>20058.9</v>
      </c>
      <c r="U116" s="36"/>
    </row>
    <row r="117" spans="1:21" ht="38.25">
      <c r="A117" s="34" t="s">
        <v>212</v>
      </c>
      <c r="B117" s="57" t="s">
        <v>213</v>
      </c>
      <c r="C117" s="62">
        <f>C118+C131</f>
        <v>95531.6</v>
      </c>
      <c r="D117" s="62">
        <f t="shared" si="24"/>
        <v>2464.2999999999874</v>
      </c>
      <c r="E117" s="62">
        <f t="shared" si="28"/>
        <v>97995.9</v>
      </c>
      <c r="F117" s="35">
        <f>F118+F131</f>
        <v>22781.2</v>
      </c>
      <c r="G117" s="35">
        <f>G118+G131</f>
        <v>838.8999999999942</v>
      </c>
      <c r="H117" s="35">
        <f t="shared" si="29"/>
        <v>23620.099999999995</v>
      </c>
      <c r="I117" s="35"/>
      <c r="J117" s="35">
        <f>J118+J131</f>
        <v>28935.2</v>
      </c>
      <c r="K117" s="35">
        <f>K118+K131</f>
        <v>1295.2999999999956</v>
      </c>
      <c r="L117" s="35">
        <f t="shared" si="25"/>
        <v>30230.499999999996</v>
      </c>
      <c r="M117" s="35"/>
      <c r="N117" s="35">
        <f>N118+N131</f>
        <v>23099.300000000003</v>
      </c>
      <c r="O117" s="35">
        <f>O118+O131</f>
        <v>1004.7999999999986</v>
      </c>
      <c r="P117" s="35">
        <f t="shared" si="30"/>
        <v>24104.100000000002</v>
      </c>
      <c r="Q117" s="35"/>
      <c r="R117" s="35">
        <f>R118+R131</f>
        <v>20715.9</v>
      </c>
      <c r="S117" s="35">
        <f>S118+S131</f>
        <v>-674.7000000000007</v>
      </c>
      <c r="T117" s="35">
        <f t="shared" si="31"/>
        <v>20041.2</v>
      </c>
      <c r="U117" s="36"/>
    </row>
    <row r="118" spans="1:21" ht="25.5">
      <c r="A118" s="34" t="s">
        <v>214</v>
      </c>
      <c r="B118" s="57" t="s">
        <v>230</v>
      </c>
      <c r="C118" s="62">
        <f>F118+J118+N118+R118</f>
        <v>10369.4</v>
      </c>
      <c r="D118" s="62">
        <f t="shared" si="24"/>
        <v>2101.2</v>
      </c>
      <c r="E118" s="62">
        <f t="shared" si="28"/>
        <v>12470.599999999999</v>
      </c>
      <c r="F118" s="35">
        <v>200</v>
      </c>
      <c r="G118" s="35">
        <v>2</v>
      </c>
      <c r="H118" s="35">
        <f t="shared" si="29"/>
        <v>202</v>
      </c>
      <c r="I118" s="35"/>
      <c r="J118" s="35">
        <v>5650</v>
      </c>
      <c r="K118" s="35">
        <v>-2</v>
      </c>
      <c r="L118" s="35">
        <f t="shared" si="25"/>
        <v>5648</v>
      </c>
      <c r="M118" s="35"/>
      <c r="N118" s="35">
        <v>4519.4</v>
      </c>
      <c r="O118" s="35">
        <v>1801.2</v>
      </c>
      <c r="P118" s="35">
        <f t="shared" si="30"/>
        <v>6320.599999999999</v>
      </c>
      <c r="Q118" s="35"/>
      <c r="R118" s="35"/>
      <c r="S118" s="35">
        <v>300</v>
      </c>
      <c r="T118" s="35">
        <f t="shared" si="31"/>
        <v>300</v>
      </c>
      <c r="U118" s="36"/>
    </row>
    <row r="119" spans="1:21" ht="12.75" outlineLevel="1">
      <c r="A119" s="34" t="s">
        <v>231</v>
      </c>
      <c r="B119" s="57" t="s">
        <v>232</v>
      </c>
      <c r="C119" s="62"/>
      <c r="D119" s="62"/>
      <c r="E119" s="62">
        <f>H119+L119+P119+T119</f>
        <v>832.8</v>
      </c>
      <c r="F119" s="35"/>
      <c r="G119" s="35"/>
      <c r="H119" s="35"/>
      <c r="I119" s="35"/>
      <c r="J119" s="35"/>
      <c r="K119" s="35"/>
      <c r="L119" s="35">
        <v>832.8</v>
      </c>
      <c r="M119" s="35"/>
      <c r="N119" s="35"/>
      <c r="O119" s="35"/>
      <c r="P119" s="35"/>
      <c r="Q119" s="35"/>
      <c r="R119" s="35"/>
      <c r="S119" s="35"/>
      <c r="T119" s="35"/>
      <c r="U119" s="36"/>
    </row>
    <row r="120" spans="1:21" ht="12.75" outlineLevel="1">
      <c r="A120" s="34" t="s">
        <v>243</v>
      </c>
      <c r="B120" s="57" t="s">
        <v>244</v>
      </c>
      <c r="C120" s="62"/>
      <c r="D120" s="62"/>
      <c r="E120" s="62">
        <f aca="true" t="shared" si="32" ref="E120:E127">H120+L120+P120+T120</f>
        <v>15.6</v>
      </c>
      <c r="F120" s="35"/>
      <c r="G120" s="35"/>
      <c r="H120" s="35"/>
      <c r="I120" s="35"/>
      <c r="J120" s="35"/>
      <c r="K120" s="35"/>
      <c r="L120" s="35">
        <v>15.6</v>
      </c>
      <c r="M120" s="35"/>
      <c r="N120" s="35"/>
      <c r="O120" s="35"/>
      <c r="P120" s="35"/>
      <c r="Q120" s="35"/>
      <c r="R120" s="35"/>
      <c r="S120" s="35"/>
      <c r="T120" s="35"/>
      <c r="U120" s="36"/>
    </row>
    <row r="121" spans="1:21" ht="12.75" outlineLevel="1">
      <c r="A121" s="34" t="s">
        <v>245</v>
      </c>
      <c r="B121" s="57" t="s">
        <v>246</v>
      </c>
      <c r="C121" s="62"/>
      <c r="D121" s="62"/>
      <c r="E121" s="62">
        <f t="shared" si="32"/>
        <v>35.1</v>
      </c>
      <c r="F121" s="35"/>
      <c r="G121" s="35"/>
      <c r="H121" s="35"/>
      <c r="I121" s="35"/>
      <c r="J121" s="35"/>
      <c r="K121" s="35"/>
      <c r="L121" s="35">
        <v>35.1</v>
      </c>
      <c r="M121" s="35"/>
      <c r="N121" s="35"/>
      <c r="O121" s="35"/>
      <c r="P121" s="35"/>
      <c r="Q121" s="35"/>
      <c r="R121" s="35"/>
      <c r="S121" s="35"/>
      <c r="T121" s="35"/>
      <c r="U121" s="36"/>
    </row>
    <row r="122" spans="1:21" ht="12.75" outlineLevel="1">
      <c r="A122" s="34" t="s">
        <v>248</v>
      </c>
      <c r="B122" s="57" t="s">
        <v>247</v>
      </c>
      <c r="C122" s="62"/>
      <c r="D122" s="62"/>
      <c r="E122" s="62">
        <f t="shared" si="32"/>
        <v>289.4</v>
      </c>
      <c r="F122" s="35"/>
      <c r="G122" s="35"/>
      <c r="H122" s="35">
        <v>12</v>
      </c>
      <c r="I122" s="35"/>
      <c r="J122" s="35"/>
      <c r="K122" s="35"/>
      <c r="L122" s="35">
        <v>150.7</v>
      </c>
      <c r="M122" s="35"/>
      <c r="N122" s="35"/>
      <c r="O122" s="35"/>
      <c r="P122" s="35">
        <v>126.7</v>
      </c>
      <c r="Q122" s="35"/>
      <c r="R122" s="35"/>
      <c r="S122" s="35"/>
      <c r="T122" s="35"/>
      <c r="U122" s="36"/>
    </row>
    <row r="123" spans="1:21" ht="12.75" outlineLevel="1">
      <c r="A123" s="34" t="s">
        <v>234</v>
      </c>
      <c r="B123" s="57" t="s">
        <v>233</v>
      </c>
      <c r="C123" s="62"/>
      <c r="D123" s="62"/>
      <c r="E123" s="62">
        <f t="shared" si="32"/>
        <v>37.1</v>
      </c>
      <c r="F123" s="35"/>
      <c r="G123" s="35"/>
      <c r="H123" s="35"/>
      <c r="I123" s="35"/>
      <c r="J123" s="35"/>
      <c r="K123" s="35"/>
      <c r="L123" s="35">
        <v>37.1</v>
      </c>
      <c r="M123" s="35"/>
      <c r="N123" s="35"/>
      <c r="O123" s="35"/>
      <c r="P123" s="35"/>
      <c r="Q123" s="35"/>
      <c r="R123" s="35"/>
      <c r="S123" s="35"/>
      <c r="T123" s="35"/>
      <c r="U123" s="36"/>
    </row>
    <row r="124" spans="1:21" ht="25.5" outlineLevel="1">
      <c r="A124" s="34" t="s">
        <v>235</v>
      </c>
      <c r="B124" s="57" t="s">
        <v>238</v>
      </c>
      <c r="C124" s="62"/>
      <c r="D124" s="62"/>
      <c r="E124" s="62">
        <f t="shared" si="32"/>
        <v>146.3</v>
      </c>
      <c r="F124" s="35"/>
      <c r="G124" s="35"/>
      <c r="H124" s="35">
        <v>5</v>
      </c>
      <c r="I124" s="35"/>
      <c r="J124" s="35"/>
      <c r="K124" s="35"/>
      <c r="L124" s="35">
        <f>82.3-2</f>
        <v>80.3</v>
      </c>
      <c r="M124" s="35"/>
      <c r="N124" s="35"/>
      <c r="O124" s="35"/>
      <c r="P124" s="35">
        <v>61</v>
      </c>
      <c r="Q124" s="35"/>
      <c r="R124" s="35"/>
      <c r="S124" s="35"/>
      <c r="T124" s="35"/>
      <c r="U124" s="36"/>
    </row>
    <row r="125" spans="1:21" ht="25.5" outlineLevel="1">
      <c r="A125" s="34" t="s">
        <v>236</v>
      </c>
      <c r="B125" s="57" t="s">
        <v>239</v>
      </c>
      <c r="C125" s="62"/>
      <c r="D125" s="62"/>
      <c r="E125" s="62">
        <f t="shared" si="32"/>
        <v>46.8</v>
      </c>
      <c r="F125" s="35"/>
      <c r="G125" s="35"/>
      <c r="H125" s="35"/>
      <c r="I125" s="35"/>
      <c r="J125" s="35"/>
      <c r="K125" s="35"/>
      <c r="L125" s="35">
        <v>46.8</v>
      </c>
      <c r="M125" s="35"/>
      <c r="N125" s="35"/>
      <c r="O125" s="35"/>
      <c r="P125" s="35"/>
      <c r="Q125" s="35"/>
      <c r="R125" s="35"/>
      <c r="S125" s="35"/>
      <c r="T125" s="35"/>
      <c r="U125" s="36"/>
    </row>
    <row r="126" spans="1:21" ht="12.75" outlineLevel="1">
      <c r="A126" s="34" t="s">
        <v>237</v>
      </c>
      <c r="B126" s="57" t="s">
        <v>240</v>
      </c>
      <c r="C126" s="62"/>
      <c r="D126" s="62"/>
      <c r="E126" s="62">
        <f t="shared" si="32"/>
        <v>133</v>
      </c>
      <c r="F126" s="35"/>
      <c r="G126" s="35"/>
      <c r="H126" s="35"/>
      <c r="I126" s="35"/>
      <c r="J126" s="35"/>
      <c r="K126" s="35"/>
      <c r="L126" s="35">
        <v>70</v>
      </c>
      <c r="M126" s="35"/>
      <c r="N126" s="35"/>
      <c r="O126" s="35"/>
      <c r="P126" s="35">
        <v>63</v>
      </c>
      <c r="Q126" s="35"/>
      <c r="R126" s="35"/>
      <c r="S126" s="35"/>
      <c r="T126" s="35"/>
      <c r="U126" s="36"/>
    </row>
    <row r="127" spans="1:21" ht="25.5" outlineLevel="1">
      <c r="A127" s="34" t="s">
        <v>242</v>
      </c>
      <c r="B127" s="57" t="s">
        <v>241</v>
      </c>
      <c r="C127" s="62"/>
      <c r="D127" s="62"/>
      <c r="E127" s="62">
        <f t="shared" si="32"/>
        <v>74.1</v>
      </c>
      <c r="F127" s="35"/>
      <c r="G127" s="35"/>
      <c r="H127" s="35"/>
      <c r="I127" s="35"/>
      <c r="J127" s="35"/>
      <c r="K127" s="35"/>
      <c r="L127" s="35">
        <v>60</v>
      </c>
      <c r="M127" s="35"/>
      <c r="N127" s="35"/>
      <c r="O127" s="35"/>
      <c r="P127" s="35">
        <v>14.1</v>
      </c>
      <c r="Q127" s="35"/>
      <c r="R127" s="35"/>
      <c r="S127" s="35"/>
      <c r="T127" s="35"/>
      <c r="U127" s="36"/>
    </row>
    <row r="128" spans="1:21" ht="12.75" outlineLevel="1">
      <c r="A128" s="34" t="s">
        <v>250</v>
      </c>
      <c r="B128" s="57" t="s">
        <v>252</v>
      </c>
      <c r="C128" s="62"/>
      <c r="D128" s="62"/>
      <c r="E128" s="62">
        <f>H128+L128+P128+T128</f>
        <v>3646.6</v>
      </c>
      <c r="F128" s="35"/>
      <c r="G128" s="35"/>
      <c r="H128" s="35">
        <v>153</v>
      </c>
      <c r="I128" s="35"/>
      <c r="J128" s="35"/>
      <c r="K128" s="35"/>
      <c r="L128" s="35">
        <v>1292.1</v>
      </c>
      <c r="M128" s="35"/>
      <c r="N128" s="35"/>
      <c r="O128" s="35"/>
      <c r="P128" s="35">
        <v>1901.5</v>
      </c>
      <c r="Q128" s="35"/>
      <c r="R128" s="35"/>
      <c r="S128" s="35"/>
      <c r="T128" s="35">
        <v>300</v>
      </c>
      <c r="U128" s="36"/>
    </row>
    <row r="129" spans="1:21" ht="12.75" outlineLevel="1">
      <c r="A129" s="34" t="s">
        <v>249</v>
      </c>
      <c r="B129" s="57" t="s">
        <v>253</v>
      </c>
      <c r="C129" s="62"/>
      <c r="D129" s="62"/>
      <c r="E129" s="62">
        <f>H129+L129+P129+T129</f>
        <v>2290</v>
      </c>
      <c r="F129" s="35"/>
      <c r="G129" s="35"/>
      <c r="H129" s="35">
        <v>32</v>
      </c>
      <c r="I129" s="35"/>
      <c r="J129" s="35"/>
      <c r="K129" s="35"/>
      <c r="L129" s="35">
        <v>954.1</v>
      </c>
      <c r="M129" s="35"/>
      <c r="N129" s="35"/>
      <c r="O129" s="35"/>
      <c r="P129" s="35">
        <v>1303.9</v>
      </c>
      <c r="Q129" s="35"/>
      <c r="R129" s="35"/>
      <c r="S129" s="35"/>
      <c r="T129" s="35"/>
      <c r="U129" s="36"/>
    </row>
    <row r="130" spans="1:21" ht="12.75" outlineLevel="1">
      <c r="A130" s="34" t="s">
        <v>251</v>
      </c>
      <c r="B130" s="57" t="s">
        <v>254</v>
      </c>
      <c r="C130" s="62"/>
      <c r="D130" s="62"/>
      <c r="E130" s="62">
        <f>H130+L130+P130+T130</f>
        <v>4923.8</v>
      </c>
      <c r="F130" s="35"/>
      <c r="G130" s="35"/>
      <c r="H130" s="35"/>
      <c r="I130" s="35"/>
      <c r="J130" s="35"/>
      <c r="K130" s="35"/>
      <c r="L130" s="35">
        <v>2073.4</v>
      </c>
      <c r="M130" s="35"/>
      <c r="N130" s="35"/>
      <c r="O130" s="35"/>
      <c r="P130" s="35">
        <v>2850.4</v>
      </c>
      <c r="Q130" s="35"/>
      <c r="R130" s="35"/>
      <c r="S130" s="35"/>
      <c r="T130" s="35"/>
      <c r="U130" s="36"/>
    </row>
    <row r="131" spans="1:21" ht="12.75">
      <c r="A131" s="34" t="s">
        <v>215</v>
      </c>
      <c r="B131" s="57" t="s">
        <v>255</v>
      </c>
      <c r="C131" s="62">
        <f>F131+J131+N131+R131</f>
        <v>85162.20000000001</v>
      </c>
      <c r="D131" s="62">
        <f>G131+K131+O131+S131</f>
        <v>363.09999999998763</v>
      </c>
      <c r="E131" s="62">
        <f>C131+D131</f>
        <v>85525.3</v>
      </c>
      <c r="F131" s="35">
        <v>22581.2</v>
      </c>
      <c r="G131" s="35">
        <f>H131-F131</f>
        <v>836.8999999999942</v>
      </c>
      <c r="H131" s="35">
        <f>SUM(H132:H144)</f>
        <v>23418.099999999995</v>
      </c>
      <c r="I131" s="35"/>
      <c r="J131" s="35">
        <v>23285.2</v>
      </c>
      <c r="K131" s="35">
        <f>L131-J131</f>
        <v>1297.2999999999956</v>
      </c>
      <c r="L131" s="35">
        <f>SUM(L132:L144)</f>
        <v>24582.499999999996</v>
      </c>
      <c r="M131" s="35"/>
      <c r="N131" s="35">
        <v>18579.9</v>
      </c>
      <c r="O131" s="35">
        <f>P131-N131</f>
        <v>-796.4000000000015</v>
      </c>
      <c r="P131" s="35">
        <f>SUM(P132:P144)</f>
        <v>17783.5</v>
      </c>
      <c r="Q131" s="35"/>
      <c r="R131" s="35">
        <v>20715.9</v>
      </c>
      <c r="S131" s="35">
        <f>T131-R131</f>
        <v>-974.7000000000007</v>
      </c>
      <c r="T131" s="35">
        <f>SUM(T132:T144)</f>
        <v>19741.2</v>
      </c>
      <c r="U131" s="36"/>
    </row>
    <row r="132" spans="1:21" ht="12.75" outlineLevel="1">
      <c r="A132" s="34" t="s">
        <v>256</v>
      </c>
      <c r="B132" s="57" t="s">
        <v>232</v>
      </c>
      <c r="C132" s="62"/>
      <c r="D132" s="62"/>
      <c r="E132" s="62">
        <f>H132+L132+P132+T132</f>
        <v>68831</v>
      </c>
      <c r="F132" s="35"/>
      <c r="G132" s="35"/>
      <c r="H132" s="35">
        <f>18412.6+651.9</f>
        <v>19064.5</v>
      </c>
      <c r="I132" s="35"/>
      <c r="J132" s="35"/>
      <c r="K132" s="35"/>
      <c r="L132" s="35">
        <v>19300.5</v>
      </c>
      <c r="M132" s="35"/>
      <c r="N132" s="35"/>
      <c r="O132" s="35"/>
      <c r="P132" s="35">
        <v>14484.4</v>
      </c>
      <c r="Q132" s="35"/>
      <c r="R132" s="35"/>
      <c r="S132" s="35"/>
      <c r="T132" s="35">
        <v>15981.6</v>
      </c>
      <c r="U132" s="36"/>
    </row>
    <row r="133" spans="1:21" ht="12.75" outlineLevel="1">
      <c r="A133" s="34" t="s">
        <v>257</v>
      </c>
      <c r="B133" s="57" t="s">
        <v>258</v>
      </c>
      <c r="C133" s="62"/>
      <c r="D133" s="62"/>
      <c r="E133" s="62">
        <f aca="true" t="shared" si="33" ref="E133:E143">H133+L133+P133+T133</f>
        <v>312.5</v>
      </c>
      <c r="F133" s="35"/>
      <c r="G133" s="35"/>
      <c r="H133" s="35">
        <v>84.7</v>
      </c>
      <c r="I133" s="35"/>
      <c r="J133" s="35"/>
      <c r="K133" s="35"/>
      <c r="L133" s="35">
        <v>90.6</v>
      </c>
      <c r="M133" s="35"/>
      <c r="N133" s="35"/>
      <c r="O133" s="35"/>
      <c r="P133" s="35">
        <v>67.8</v>
      </c>
      <c r="Q133" s="35"/>
      <c r="R133" s="35"/>
      <c r="S133" s="35"/>
      <c r="T133" s="35">
        <v>69.4</v>
      </c>
      <c r="U133" s="36"/>
    </row>
    <row r="134" spans="1:21" ht="12.75" outlineLevel="1">
      <c r="A134" s="34" t="s">
        <v>259</v>
      </c>
      <c r="B134" s="57" t="s">
        <v>246</v>
      </c>
      <c r="C134" s="62"/>
      <c r="D134" s="62"/>
      <c r="E134" s="62">
        <f t="shared" si="33"/>
        <v>883</v>
      </c>
      <c r="F134" s="35"/>
      <c r="G134" s="35"/>
      <c r="H134" s="35">
        <v>239.3</v>
      </c>
      <c r="I134" s="35"/>
      <c r="J134" s="35"/>
      <c r="K134" s="35"/>
      <c r="L134" s="35">
        <v>256.1</v>
      </c>
      <c r="M134" s="35"/>
      <c r="N134" s="35"/>
      <c r="O134" s="35"/>
      <c r="P134" s="35">
        <v>191.6</v>
      </c>
      <c r="Q134" s="35"/>
      <c r="R134" s="35"/>
      <c r="S134" s="35"/>
      <c r="T134" s="35">
        <v>196</v>
      </c>
      <c r="U134" s="36"/>
    </row>
    <row r="135" spans="1:21" ht="12.75" outlineLevel="1">
      <c r="A135" s="34" t="s">
        <v>260</v>
      </c>
      <c r="B135" s="57" t="s">
        <v>252</v>
      </c>
      <c r="C135" s="62"/>
      <c r="D135" s="62"/>
      <c r="E135" s="62">
        <f t="shared" si="33"/>
        <v>58.2</v>
      </c>
      <c r="F135" s="35"/>
      <c r="G135" s="35"/>
      <c r="H135" s="35">
        <v>25.7</v>
      </c>
      <c r="I135" s="35"/>
      <c r="J135" s="35"/>
      <c r="K135" s="35"/>
      <c r="L135" s="35">
        <v>18.5</v>
      </c>
      <c r="M135" s="35"/>
      <c r="N135" s="35"/>
      <c r="O135" s="35"/>
      <c r="P135" s="35"/>
      <c r="Q135" s="35"/>
      <c r="R135" s="35"/>
      <c r="S135" s="35"/>
      <c r="T135" s="35">
        <v>14</v>
      </c>
      <c r="U135" s="36"/>
    </row>
    <row r="136" spans="1:21" ht="12.75" outlineLevel="1">
      <c r="A136" s="34" t="s">
        <v>261</v>
      </c>
      <c r="B136" s="57" t="s">
        <v>270</v>
      </c>
      <c r="C136" s="62"/>
      <c r="D136" s="62"/>
      <c r="E136" s="62">
        <f>H136+L136+P136+T136</f>
        <v>109.5</v>
      </c>
      <c r="F136" s="35"/>
      <c r="G136" s="35"/>
      <c r="H136" s="35">
        <v>29.6</v>
      </c>
      <c r="I136" s="35"/>
      <c r="J136" s="35"/>
      <c r="K136" s="35"/>
      <c r="L136" s="35">
        <v>31.8</v>
      </c>
      <c r="M136" s="35"/>
      <c r="N136" s="35"/>
      <c r="O136" s="35"/>
      <c r="P136" s="35">
        <v>23.8</v>
      </c>
      <c r="Q136" s="35"/>
      <c r="R136" s="35"/>
      <c r="S136" s="35"/>
      <c r="T136" s="35">
        <v>24.3</v>
      </c>
      <c r="U136" s="36"/>
    </row>
    <row r="137" spans="1:21" ht="12.75" outlineLevel="1">
      <c r="A137" s="34" t="s">
        <v>262</v>
      </c>
      <c r="B137" s="57" t="s">
        <v>271</v>
      </c>
      <c r="C137" s="62"/>
      <c r="D137" s="62"/>
      <c r="E137" s="62">
        <f t="shared" si="33"/>
        <v>8</v>
      </c>
      <c r="F137" s="35"/>
      <c r="G137" s="35"/>
      <c r="H137" s="35">
        <v>2.2</v>
      </c>
      <c r="I137" s="35"/>
      <c r="J137" s="35"/>
      <c r="K137" s="35"/>
      <c r="L137" s="35">
        <v>2.3</v>
      </c>
      <c r="M137" s="35"/>
      <c r="N137" s="35"/>
      <c r="O137" s="35"/>
      <c r="P137" s="35">
        <v>1.7</v>
      </c>
      <c r="Q137" s="35"/>
      <c r="R137" s="35"/>
      <c r="S137" s="35"/>
      <c r="T137" s="35">
        <v>1.8</v>
      </c>
      <c r="U137" s="36"/>
    </row>
    <row r="138" spans="1:21" ht="12.75" outlineLevel="1">
      <c r="A138" s="34" t="s">
        <v>263</v>
      </c>
      <c r="B138" s="57" t="s">
        <v>272</v>
      </c>
      <c r="C138" s="62"/>
      <c r="D138" s="62"/>
      <c r="E138" s="62">
        <f t="shared" si="33"/>
        <v>140</v>
      </c>
      <c r="F138" s="35"/>
      <c r="G138" s="35"/>
      <c r="H138" s="35">
        <v>37.8</v>
      </c>
      <c r="I138" s="35"/>
      <c r="J138" s="35"/>
      <c r="K138" s="35"/>
      <c r="L138" s="35">
        <v>40.6</v>
      </c>
      <c r="M138" s="35"/>
      <c r="N138" s="35"/>
      <c r="O138" s="35"/>
      <c r="P138" s="35">
        <v>30.4</v>
      </c>
      <c r="Q138" s="35"/>
      <c r="R138" s="35"/>
      <c r="S138" s="35"/>
      <c r="T138" s="35">
        <v>31.2</v>
      </c>
      <c r="U138" s="36"/>
    </row>
    <row r="139" spans="1:21" ht="12.75" outlineLevel="1">
      <c r="A139" s="34" t="s">
        <v>264</v>
      </c>
      <c r="B139" s="57" t="s">
        <v>273</v>
      </c>
      <c r="C139" s="62"/>
      <c r="D139" s="62"/>
      <c r="E139" s="62">
        <f t="shared" si="33"/>
        <v>130</v>
      </c>
      <c r="F139" s="35"/>
      <c r="G139" s="35"/>
      <c r="H139" s="35">
        <v>36.8</v>
      </c>
      <c r="I139" s="35"/>
      <c r="J139" s="35"/>
      <c r="K139" s="35"/>
      <c r="L139" s="35">
        <v>36.7</v>
      </c>
      <c r="M139" s="35"/>
      <c r="N139" s="35"/>
      <c r="O139" s="35"/>
      <c r="P139" s="35">
        <v>28.2</v>
      </c>
      <c r="Q139" s="35"/>
      <c r="R139" s="35"/>
      <c r="S139" s="35"/>
      <c r="T139" s="35">
        <v>28.3</v>
      </c>
      <c r="U139" s="36"/>
    </row>
    <row r="140" spans="1:21" ht="12.75" outlineLevel="1">
      <c r="A140" s="34" t="s">
        <v>265</v>
      </c>
      <c r="B140" s="57" t="s">
        <v>274</v>
      </c>
      <c r="C140" s="62"/>
      <c r="D140" s="62"/>
      <c r="E140" s="62">
        <f t="shared" si="33"/>
        <v>680</v>
      </c>
      <c r="F140" s="35"/>
      <c r="G140" s="35"/>
      <c r="H140" s="35">
        <v>213.6</v>
      </c>
      <c r="I140" s="35"/>
      <c r="J140" s="35"/>
      <c r="K140" s="35"/>
      <c r="L140" s="35">
        <v>207.2</v>
      </c>
      <c r="M140" s="35"/>
      <c r="N140" s="35"/>
      <c r="O140" s="35"/>
      <c r="P140" s="35">
        <v>107.5</v>
      </c>
      <c r="Q140" s="35"/>
      <c r="R140" s="35"/>
      <c r="S140" s="35"/>
      <c r="T140" s="35">
        <v>151.7</v>
      </c>
      <c r="U140" s="36"/>
    </row>
    <row r="141" spans="1:21" ht="12.75" outlineLevel="1">
      <c r="A141" s="34" t="s">
        <v>266</v>
      </c>
      <c r="B141" s="57" t="s">
        <v>275</v>
      </c>
      <c r="C141" s="62"/>
      <c r="D141" s="62"/>
      <c r="E141" s="62">
        <f t="shared" si="33"/>
        <v>2407.6000000000004</v>
      </c>
      <c r="F141" s="35"/>
      <c r="G141" s="35"/>
      <c r="H141" s="35">
        <v>650.1</v>
      </c>
      <c r="I141" s="35"/>
      <c r="J141" s="35"/>
      <c r="K141" s="35"/>
      <c r="L141" s="35">
        <v>898.2</v>
      </c>
      <c r="M141" s="35"/>
      <c r="N141" s="35"/>
      <c r="O141" s="35"/>
      <c r="P141" s="35">
        <v>122.4</v>
      </c>
      <c r="Q141" s="35"/>
      <c r="R141" s="35"/>
      <c r="S141" s="35"/>
      <c r="T141" s="35">
        <v>736.9</v>
      </c>
      <c r="U141" s="36"/>
    </row>
    <row r="142" spans="1:21" ht="12.75" outlineLevel="1">
      <c r="A142" s="34" t="s">
        <v>267</v>
      </c>
      <c r="B142" s="57" t="s">
        <v>276</v>
      </c>
      <c r="C142" s="62"/>
      <c r="D142" s="62"/>
      <c r="E142" s="62">
        <f t="shared" si="33"/>
        <v>1741</v>
      </c>
      <c r="F142" s="35"/>
      <c r="G142" s="35"/>
      <c r="H142" s="35">
        <v>583.2</v>
      </c>
      <c r="I142" s="35"/>
      <c r="J142" s="35"/>
      <c r="K142" s="35"/>
      <c r="L142" s="35">
        <v>569.9</v>
      </c>
      <c r="M142" s="35"/>
      <c r="N142" s="35"/>
      <c r="O142" s="35"/>
      <c r="P142" s="35">
        <v>94.2</v>
      </c>
      <c r="Q142" s="35"/>
      <c r="R142" s="35"/>
      <c r="S142" s="35"/>
      <c r="T142" s="35">
        <v>493.7</v>
      </c>
      <c r="U142" s="36"/>
    </row>
    <row r="143" spans="1:21" ht="12.75" outlineLevel="1">
      <c r="A143" s="34" t="s">
        <v>268</v>
      </c>
      <c r="B143" s="57" t="s">
        <v>277</v>
      </c>
      <c r="C143" s="62"/>
      <c r="D143" s="62"/>
      <c r="E143" s="62">
        <f t="shared" si="33"/>
        <v>2624.5</v>
      </c>
      <c r="F143" s="35"/>
      <c r="G143" s="35"/>
      <c r="H143" s="35">
        <v>398.6</v>
      </c>
      <c r="I143" s="35"/>
      <c r="J143" s="35"/>
      <c r="K143" s="35"/>
      <c r="L143" s="35">
        <v>926.1</v>
      </c>
      <c r="M143" s="35"/>
      <c r="N143" s="35"/>
      <c r="O143" s="35"/>
      <c r="P143" s="35">
        <v>984.5</v>
      </c>
      <c r="Q143" s="35"/>
      <c r="R143" s="35"/>
      <c r="S143" s="35"/>
      <c r="T143" s="35">
        <v>315.3</v>
      </c>
      <c r="U143" s="36"/>
    </row>
    <row r="144" spans="1:21" ht="12.75" outlineLevel="1">
      <c r="A144" s="34" t="s">
        <v>269</v>
      </c>
      <c r="B144" s="57" t="s">
        <v>278</v>
      </c>
      <c r="C144" s="62"/>
      <c r="D144" s="62"/>
      <c r="E144" s="62">
        <f>H144+L144+P144+T144</f>
        <v>7600</v>
      </c>
      <c r="F144" s="35"/>
      <c r="G144" s="35"/>
      <c r="H144" s="35">
        <v>2052</v>
      </c>
      <c r="I144" s="35"/>
      <c r="J144" s="35"/>
      <c r="K144" s="35"/>
      <c r="L144" s="35">
        <v>2204</v>
      </c>
      <c r="M144" s="35"/>
      <c r="N144" s="35"/>
      <c r="O144" s="35"/>
      <c r="P144" s="35">
        <v>1647</v>
      </c>
      <c r="Q144" s="35"/>
      <c r="R144" s="35"/>
      <c r="S144" s="35"/>
      <c r="T144" s="35">
        <v>1697</v>
      </c>
      <c r="U144" s="36"/>
    </row>
    <row r="145" spans="1:21" ht="38.25">
      <c r="A145" s="34" t="s">
        <v>216</v>
      </c>
      <c r="B145" s="57" t="s">
        <v>279</v>
      </c>
      <c r="C145" s="62"/>
      <c r="D145" s="62">
        <f>G145+K145+O145+S145</f>
        <v>78</v>
      </c>
      <c r="E145" s="62">
        <f>C145+D145</f>
        <v>78</v>
      </c>
      <c r="F145" s="35"/>
      <c r="G145" s="35">
        <v>21.1</v>
      </c>
      <c r="H145" s="35">
        <f>F145+G145</f>
        <v>21.1</v>
      </c>
      <c r="I145" s="35"/>
      <c r="J145" s="35"/>
      <c r="K145" s="35">
        <v>22.6</v>
      </c>
      <c r="L145" s="35">
        <f>J145+K145</f>
        <v>22.6</v>
      </c>
      <c r="M145" s="35"/>
      <c r="N145" s="35"/>
      <c r="O145" s="35">
        <v>16.6</v>
      </c>
      <c r="P145" s="35">
        <f>N145+O145</f>
        <v>16.6</v>
      </c>
      <c r="Q145" s="35"/>
      <c r="R145" s="35"/>
      <c r="S145" s="35">
        <v>17.7</v>
      </c>
      <c r="T145" s="35">
        <f>R145+S145</f>
        <v>17.7</v>
      </c>
      <c r="U145" s="36"/>
    </row>
    <row r="146" spans="1:21" ht="12.75" outlineLevel="1">
      <c r="A146" s="34" t="s">
        <v>280</v>
      </c>
      <c r="B146" s="57" t="s">
        <v>281</v>
      </c>
      <c r="C146" s="62"/>
      <c r="D146" s="62">
        <v>78</v>
      </c>
      <c r="E146" s="62">
        <v>78</v>
      </c>
      <c r="F146" s="35"/>
      <c r="G146" s="35"/>
      <c r="H146" s="35">
        <v>21.1</v>
      </c>
      <c r="I146" s="35"/>
      <c r="J146" s="35"/>
      <c r="K146" s="35"/>
      <c r="L146" s="35">
        <v>22.6</v>
      </c>
      <c r="M146" s="35"/>
      <c r="N146" s="35"/>
      <c r="O146" s="35"/>
      <c r="P146" s="35">
        <v>16.6</v>
      </c>
      <c r="Q146" s="35"/>
      <c r="R146" s="35"/>
      <c r="S146" s="35"/>
      <c r="T146" s="35">
        <v>17.7</v>
      </c>
      <c r="U146" s="36"/>
    </row>
    <row r="147" spans="1:21" ht="38.25">
      <c r="A147" s="34" t="s">
        <v>217</v>
      </c>
      <c r="B147" s="57" t="s">
        <v>218</v>
      </c>
      <c r="C147" s="62">
        <f>C148+C149</f>
        <v>6176</v>
      </c>
      <c r="D147" s="62">
        <f>G147+K147+O147+S147</f>
        <v>1344.1999999999998</v>
      </c>
      <c r="E147" s="62">
        <f>C147+D147</f>
        <v>7520.2</v>
      </c>
      <c r="F147" s="35">
        <f>F148+F149</f>
        <v>1217.7</v>
      </c>
      <c r="G147" s="35">
        <f>G148+G149</f>
        <v>66.39999999999986</v>
      </c>
      <c r="H147" s="35">
        <f>F147+G147</f>
        <v>1284.1</v>
      </c>
      <c r="I147" s="35"/>
      <c r="J147" s="35">
        <f>J148+J149</f>
        <v>2599.1000000000004</v>
      </c>
      <c r="K147" s="35">
        <f>K148+K149</f>
        <v>1642.2</v>
      </c>
      <c r="L147" s="35">
        <f>J147+K147</f>
        <v>4241.3</v>
      </c>
      <c r="M147" s="35"/>
      <c r="N147" s="35">
        <f>N148+N149</f>
        <v>1970</v>
      </c>
      <c r="O147" s="35">
        <f>O148+O149</f>
        <v>-1021.4000000000001</v>
      </c>
      <c r="P147" s="35">
        <f>N147+O147</f>
        <v>948.5999999999999</v>
      </c>
      <c r="Q147" s="35"/>
      <c r="R147" s="35">
        <f>R148+R149</f>
        <v>389.2</v>
      </c>
      <c r="S147" s="35">
        <f>S148+S149</f>
        <v>657</v>
      </c>
      <c r="T147" s="35">
        <f>R147+S147</f>
        <v>1046.2</v>
      </c>
      <c r="U147" s="36"/>
    </row>
    <row r="148" spans="1:21" ht="38.25">
      <c r="A148" s="34" t="s">
        <v>219</v>
      </c>
      <c r="B148" s="57" t="s">
        <v>220</v>
      </c>
      <c r="C148" s="62">
        <f>F148+J148+N148+R148</f>
        <v>389.2</v>
      </c>
      <c r="D148" s="62">
        <f>G148+K148+O148+S148</f>
        <v>-389.2</v>
      </c>
      <c r="E148" s="62">
        <f>C148+D148</f>
        <v>0</v>
      </c>
      <c r="F148" s="35"/>
      <c r="G148" s="35"/>
      <c r="H148" s="35">
        <f>F148+G148</f>
        <v>0</v>
      </c>
      <c r="I148" s="35"/>
      <c r="J148" s="35"/>
      <c r="K148" s="35"/>
      <c r="L148" s="35">
        <f>J148+K148</f>
        <v>0</v>
      </c>
      <c r="M148" s="35"/>
      <c r="N148" s="35"/>
      <c r="O148" s="35"/>
      <c r="P148" s="35">
        <f>N148+O148</f>
        <v>0</v>
      </c>
      <c r="Q148" s="35"/>
      <c r="R148" s="35">
        <v>389.2</v>
      </c>
      <c r="S148" s="35">
        <v>-389.2</v>
      </c>
      <c r="T148" s="35">
        <f>R148+S148</f>
        <v>0</v>
      </c>
      <c r="U148" s="36"/>
    </row>
    <row r="149" spans="1:21" ht="38.25">
      <c r="A149" s="34" t="s">
        <v>221</v>
      </c>
      <c r="B149" s="57" t="s">
        <v>222</v>
      </c>
      <c r="C149" s="62">
        <f>C150+C160</f>
        <v>5786.8</v>
      </c>
      <c r="D149" s="62">
        <f>G149+K149+O149+S149</f>
        <v>1733.3999999999999</v>
      </c>
      <c r="E149" s="62">
        <f>C149+D149</f>
        <v>7520.2</v>
      </c>
      <c r="F149" s="35">
        <f>F150+F160</f>
        <v>1217.7</v>
      </c>
      <c r="G149" s="35">
        <f>G150+G160</f>
        <v>66.39999999999986</v>
      </c>
      <c r="H149" s="35">
        <f>F149+G149</f>
        <v>1284.1</v>
      </c>
      <c r="I149" s="35"/>
      <c r="J149" s="35">
        <f>J150+J160</f>
        <v>2599.1000000000004</v>
      </c>
      <c r="K149" s="35">
        <f>K150+K160</f>
        <v>1642.2</v>
      </c>
      <c r="L149" s="35">
        <f>J149+K149</f>
        <v>4241.3</v>
      </c>
      <c r="M149" s="35"/>
      <c r="N149" s="35">
        <f>N150+N160</f>
        <v>1970</v>
      </c>
      <c r="O149" s="35">
        <f>O150+O160</f>
        <v>-1021.4000000000001</v>
      </c>
      <c r="P149" s="35">
        <f>N149+O149</f>
        <v>948.5999999999999</v>
      </c>
      <c r="Q149" s="35"/>
      <c r="R149" s="35">
        <f>R150+R160</f>
        <v>0</v>
      </c>
      <c r="S149" s="35">
        <f>S150+S160</f>
        <v>1046.2</v>
      </c>
      <c r="T149" s="35">
        <f>R149+S149</f>
        <v>1046.2</v>
      </c>
      <c r="U149" s="36"/>
    </row>
    <row r="150" spans="1:21" ht="25.5">
      <c r="A150" s="34" t="s">
        <v>223</v>
      </c>
      <c r="B150" s="57" t="s">
        <v>224</v>
      </c>
      <c r="C150" s="62">
        <f>F150+J150+N150+R150</f>
        <v>2699.8</v>
      </c>
      <c r="D150" s="62">
        <f>E150-C150</f>
        <v>292.3000000000002</v>
      </c>
      <c r="E150" s="62">
        <f>SUM(E151:E159)</f>
        <v>2992.1000000000004</v>
      </c>
      <c r="F150" s="35"/>
      <c r="G150" s="35"/>
      <c r="H150" s="35">
        <f>F150+G150</f>
        <v>0</v>
      </c>
      <c r="I150" s="35"/>
      <c r="J150" s="35">
        <v>1349.9</v>
      </c>
      <c r="K150" s="35">
        <v>1642.2</v>
      </c>
      <c r="L150" s="35">
        <f>J150+K150</f>
        <v>2992.1000000000004</v>
      </c>
      <c r="M150" s="35"/>
      <c r="N150" s="35">
        <v>1349.9</v>
      </c>
      <c r="O150" s="35">
        <v>-1349.9</v>
      </c>
      <c r="P150" s="35">
        <f>N150+O150</f>
        <v>0</v>
      </c>
      <c r="Q150" s="35"/>
      <c r="R150" s="35"/>
      <c r="S150" s="35"/>
      <c r="T150" s="35">
        <f>R150+S150</f>
        <v>0</v>
      </c>
      <c r="U150" s="36"/>
    </row>
    <row r="151" spans="1:21" ht="12.75" outlineLevel="1">
      <c r="A151" s="34" t="s">
        <v>282</v>
      </c>
      <c r="B151" s="57" t="s">
        <v>232</v>
      </c>
      <c r="C151" s="62"/>
      <c r="D151" s="62"/>
      <c r="E151" s="62">
        <f>H151+L151+P151+T151</f>
        <v>1318</v>
      </c>
      <c r="F151" s="35"/>
      <c r="G151" s="35"/>
      <c r="H151" s="35"/>
      <c r="I151" s="35"/>
      <c r="J151" s="35"/>
      <c r="K151" s="35"/>
      <c r="L151" s="35">
        <v>1318</v>
      </c>
      <c r="M151" s="35"/>
      <c r="N151" s="35"/>
      <c r="O151" s="35"/>
      <c r="P151" s="35"/>
      <c r="Q151" s="35"/>
      <c r="R151" s="35"/>
      <c r="S151" s="35"/>
      <c r="T151" s="35"/>
      <c r="U151" s="36"/>
    </row>
    <row r="152" spans="1:21" ht="12.75" outlineLevel="1">
      <c r="A152" s="34" t="s">
        <v>283</v>
      </c>
      <c r="B152" s="57" t="s">
        <v>244</v>
      </c>
      <c r="C152" s="62"/>
      <c r="D152" s="62"/>
      <c r="E152" s="62">
        <f aca="true" t="shared" si="34" ref="E152:E159">H152+L152+P152+T152</f>
        <v>33.6</v>
      </c>
      <c r="F152" s="35"/>
      <c r="G152" s="35"/>
      <c r="H152" s="35"/>
      <c r="I152" s="35"/>
      <c r="J152" s="35"/>
      <c r="K152" s="35"/>
      <c r="L152" s="35">
        <v>33.6</v>
      </c>
      <c r="M152" s="35"/>
      <c r="N152" s="35"/>
      <c r="O152" s="35"/>
      <c r="P152" s="35"/>
      <c r="Q152" s="35"/>
      <c r="R152" s="35"/>
      <c r="S152" s="35"/>
      <c r="T152" s="35"/>
      <c r="U152" s="36"/>
    </row>
    <row r="153" spans="1:21" ht="12.75" outlineLevel="1">
      <c r="A153" s="34" t="s">
        <v>284</v>
      </c>
      <c r="B153" s="57" t="s">
        <v>246</v>
      </c>
      <c r="C153" s="62"/>
      <c r="D153" s="62"/>
      <c r="E153" s="62">
        <f t="shared" si="34"/>
        <v>75.6</v>
      </c>
      <c r="F153" s="35"/>
      <c r="G153" s="35"/>
      <c r="H153" s="35"/>
      <c r="I153" s="35"/>
      <c r="J153" s="35"/>
      <c r="K153" s="35"/>
      <c r="L153" s="35">
        <v>75.6</v>
      </c>
      <c r="M153" s="35"/>
      <c r="N153" s="35"/>
      <c r="O153" s="35"/>
      <c r="P153" s="35"/>
      <c r="Q153" s="35"/>
      <c r="R153" s="35"/>
      <c r="S153" s="35"/>
      <c r="T153" s="35"/>
      <c r="U153" s="36"/>
    </row>
    <row r="154" spans="1:21" ht="12.75" outlineLevel="1">
      <c r="A154" s="34" t="s">
        <v>285</v>
      </c>
      <c r="B154" s="57" t="s">
        <v>247</v>
      </c>
      <c r="C154" s="62"/>
      <c r="D154" s="62"/>
      <c r="E154" s="62">
        <f t="shared" si="34"/>
        <v>623.3</v>
      </c>
      <c r="F154" s="35"/>
      <c r="G154" s="35"/>
      <c r="H154" s="35"/>
      <c r="I154" s="35"/>
      <c r="J154" s="35"/>
      <c r="K154" s="35"/>
      <c r="L154" s="35">
        <v>623.3</v>
      </c>
      <c r="M154" s="35"/>
      <c r="N154" s="35"/>
      <c r="O154" s="35"/>
      <c r="P154" s="35"/>
      <c r="Q154" s="35"/>
      <c r="R154" s="35"/>
      <c r="S154" s="35"/>
      <c r="T154" s="35"/>
      <c r="U154" s="36"/>
    </row>
    <row r="155" spans="1:21" ht="12.75" outlineLevel="1">
      <c r="A155" s="34" t="s">
        <v>286</v>
      </c>
      <c r="B155" s="57" t="s">
        <v>233</v>
      </c>
      <c r="C155" s="62"/>
      <c r="D155" s="62"/>
      <c r="E155" s="62">
        <f t="shared" si="34"/>
        <v>79.8</v>
      </c>
      <c r="F155" s="35"/>
      <c r="G155" s="35"/>
      <c r="H155" s="35"/>
      <c r="I155" s="35"/>
      <c r="J155" s="35"/>
      <c r="K155" s="35"/>
      <c r="L155" s="35">
        <v>79.8</v>
      </c>
      <c r="M155" s="35"/>
      <c r="N155" s="35"/>
      <c r="O155" s="35"/>
      <c r="P155" s="35"/>
      <c r="Q155" s="35"/>
      <c r="R155" s="35"/>
      <c r="S155" s="35"/>
      <c r="T155" s="35"/>
      <c r="U155" s="36"/>
    </row>
    <row r="156" spans="1:21" ht="25.5" outlineLevel="1">
      <c r="A156" s="34" t="s">
        <v>287</v>
      </c>
      <c r="B156" s="57" t="s">
        <v>238</v>
      </c>
      <c r="C156" s="62"/>
      <c r="D156" s="62"/>
      <c r="E156" s="62">
        <f t="shared" si="34"/>
        <v>315</v>
      </c>
      <c r="F156" s="35"/>
      <c r="G156" s="35"/>
      <c r="H156" s="35"/>
      <c r="I156" s="35"/>
      <c r="J156" s="35"/>
      <c r="K156" s="35"/>
      <c r="L156" s="35">
        <v>315</v>
      </c>
      <c r="M156" s="35"/>
      <c r="N156" s="35"/>
      <c r="O156" s="35"/>
      <c r="P156" s="35"/>
      <c r="Q156" s="35"/>
      <c r="R156" s="35"/>
      <c r="S156" s="35"/>
      <c r="T156" s="35"/>
      <c r="U156" s="36"/>
    </row>
    <row r="157" spans="1:21" ht="25.5" outlineLevel="1">
      <c r="A157" s="34" t="s">
        <v>288</v>
      </c>
      <c r="B157" s="57" t="s">
        <v>239</v>
      </c>
      <c r="C157" s="62"/>
      <c r="D157" s="62"/>
      <c r="E157" s="62">
        <f t="shared" si="34"/>
        <v>100.8</v>
      </c>
      <c r="F157" s="35"/>
      <c r="G157" s="35"/>
      <c r="H157" s="35"/>
      <c r="I157" s="35"/>
      <c r="J157" s="35"/>
      <c r="K157" s="35"/>
      <c r="L157" s="35">
        <v>100.8</v>
      </c>
      <c r="M157" s="35"/>
      <c r="N157" s="35"/>
      <c r="O157" s="35"/>
      <c r="P157" s="35"/>
      <c r="Q157" s="35"/>
      <c r="R157" s="35"/>
      <c r="S157" s="35"/>
      <c r="T157" s="35"/>
      <c r="U157" s="36"/>
    </row>
    <row r="158" spans="1:21" ht="12.75" outlineLevel="1">
      <c r="A158" s="34" t="s">
        <v>289</v>
      </c>
      <c r="B158" s="57" t="s">
        <v>240</v>
      </c>
      <c r="C158" s="62"/>
      <c r="D158" s="62"/>
      <c r="E158" s="62">
        <f t="shared" si="34"/>
        <v>286.4</v>
      </c>
      <c r="F158" s="35"/>
      <c r="G158" s="35"/>
      <c r="H158" s="35"/>
      <c r="I158" s="35"/>
      <c r="J158" s="35"/>
      <c r="K158" s="35"/>
      <c r="L158" s="35">
        <v>286.4</v>
      </c>
      <c r="M158" s="35"/>
      <c r="N158" s="35"/>
      <c r="O158" s="35"/>
      <c r="P158" s="35"/>
      <c r="Q158" s="35"/>
      <c r="R158" s="35"/>
      <c r="S158" s="35"/>
      <c r="T158" s="35"/>
      <c r="U158" s="36"/>
    </row>
    <row r="159" spans="1:21" ht="25.5" outlineLevel="1">
      <c r="A159" s="34" t="s">
        <v>290</v>
      </c>
      <c r="B159" s="57" t="s">
        <v>241</v>
      </c>
      <c r="C159" s="62"/>
      <c r="D159" s="62"/>
      <c r="E159" s="62">
        <f t="shared" si="34"/>
        <v>159.6</v>
      </c>
      <c r="F159" s="35"/>
      <c r="G159" s="35"/>
      <c r="H159" s="35"/>
      <c r="I159" s="35"/>
      <c r="J159" s="35"/>
      <c r="K159" s="35"/>
      <c r="L159" s="35">
        <v>159.6</v>
      </c>
      <c r="M159" s="35"/>
      <c r="N159" s="35"/>
      <c r="O159" s="35"/>
      <c r="P159" s="35"/>
      <c r="Q159" s="35"/>
      <c r="R159" s="35"/>
      <c r="S159" s="35"/>
      <c r="T159" s="35"/>
      <c r="U159" s="36"/>
    </row>
    <row r="160" spans="1:21" ht="12.75">
      <c r="A160" s="34" t="s">
        <v>225</v>
      </c>
      <c r="B160" s="57" t="s">
        <v>226</v>
      </c>
      <c r="C160" s="62">
        <f>F160+J160+N160+R160</f>
        <v>3087</v>
      </c>
      <c r="D160" s="62">
        <f>E160-C160</f>
        <v>1441.1000000000004</v>
      </c>
      <c r="E160" s="62">
        <f>SUM(E161:E168)</f>
        <v>4528.1</v>
      </c>
      <c r="F160" s="35">
        <v>1217.7</v>
      </c>
      <c r="G160" s="35">
        <f>H160-F160</f>
        <v>66.39999999999986</v>
      </c>
      <c r="H160" s="35">
        <f>SUM(H161:H168)</f>
        <v>1284.1</v>
      </c>
      <c r="I160" s="35"/>
      <c r="J160" s="35">
        <v>1249.2</v>
      </c>
      <c r="K160" s="35"/>
      <c r="L160" s="35">
        <f>SUM(L161:L168)</f>
        <v>1249.2</v>
      </c>
      <c r="M160" s="35"/>
      <c r="N160" s="35">
        <v>620.1</v>
      </c>
      <c r="O160" s="35">
        <f>P160-N160</f>
        <v>328.5</v>
      </c>
      <c r="P160" s="35">
        <f>SUM(P161:P168)</f>
        <v>948.6</v>
      </c>
      <c r="Q160" s="35"/>
      <c r="R160" s="35"/>
      <c r="S160" s="35">
        <v>1046.2</v>
      </c>
      <c r="T160" s="35">
        <f>SUM(T161:T168)</f>
        <v>1046.2</v>
      </c>
      <c r="U160" s="36"/>
    </row>
    <row r="161" spans="1:21" ht="12.75" outlineLevel="1">
      <c r="A161" s="34" t="s">
        <v>291</v>
      </c>
      <c r="B161" s="57" t="s">
        <v>232</v>
      </c>
      <c r="C161" s="62"/>
      <c r="D161" s="62"/>
      <c r="E161" s="62">
        <f aca="true" t="shared" si="35" ref="E161:E168">H161+L161+P161+T161</f>
        <v>4278.6</v>
      </c>
      <c r="F161" s="35"/>
      <c r="G161" s="35"/>
      <c r="H161" s="35">
        <v>1152.8</v>
      </c>
      <c r="I161" s="35"/>
      <c r="J161" s="35"/>
      <c r="K161" s="35"/>
      <c r="L161" s="35">
        <v>1202.3</v>
      </c>
      <c r="M161" s="35"/>
      <c r="N161" s="35"/>
      <c r="O161" s="35"/>
      <c r="P161" s="35">
        <v>913.4</v>
      </c>
      <c r="Q161" s="35"/>
      <c r="R161" s="35"/>
      <c r="S161" s="35"/>
      <c r="T161" s="35">
        <v>1010.1</v>
      </c>
      <c r="U161" s="36"/>
    </row>
    <row r="162" spans="1:21" ht="25.5" outlineLevel="1">
      <c r="A162" s="34" t="s">
        <v>292</v>
      </c>
      <c r="B162" s="57" t="s">
        <v>238</v>
      </c>
      <c r="C162" s="62"/>
      <c r="D162" s="62"/>
      <c r="E162" s="62">
        <f t="shared" si="35"/>
        <v>150</v>
      </c>
      <c r="F162" s="35"/>
      <c r="G162" s="35"/>
      <c r="H162" s="35">
        <v>40.5</v>
      </c>
      <c r="I162" s="35"/>
      <c r="J162" s="35"/>
      <c r="K162" s="35"/>
      <c r="L162" s="35">
        <v>43.5</v>
      </c>
      <c r="M162" s="35"/>
      <c r="N162" s="35"/>
      <c r="O162" s="35"/>
      <c r="P162" s="35">
        <v>32.6</v>
      </c>
      <c r="Q162" s="35"/>
      <c r="R162" s="35"/>
      <c r="S162" s="35"/>
      <c r="T162" s="35">
        <v>33.4</v>
      </c>
      <c r="U162" s="36"/>
    </row>
    <row r="163" spans="1:21" ht="12.75" outlineLevel="1">
      <c r="A163" s="34" t="s">
        <v>293</v>
      </c>
      <c r="B163" s="57" t="s">
        <v>240</v>
      </c>
      <c r="C163" s="62"/>
      <c r="D163" s="62"/>
      <c r="E163" s="62">
        <f t="shared" si="35"/>
        <v>35</v>
      </c>
      <c r="F163" s="35"/>
      <c r="G163" s="35"/>
      <c r="H163" s="35">
        <v>35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6"/>
    </row>
    <row r="164" spans="1:21" ht="12.75" outlineLevel="1">
      <c r="A164" s="34" t="s">
        <v>294</v>
      </c>
      <c r="B164" s="57" t="s">
        <v>270</v>
      </c>
      <c r="C164" s="62"/>
      <c r="D164" s="62"/>
      <c r="E164" s="62">
        <f t="shared" si="35"/>
        <v>10</v>
      </c>
      <c r="F164" s="35"/>
      <c r="G164" s="35"/>
      <c r="H164" s="35">
        <v>10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6"/>
    </row>
    <row r="165" spans="1:21" ht="12.75" outlineLevel="1">
      <c r="A165" s="34" t="s">
        <v>295</v>
      </c>
      <c r="B165" s="57" t="s">
        <v>271</v>
      </c>
      <c r="C165" s="62"/>
      <c r="D165" s="62"/>
      <c r="E165" s="62">
        <f t="shared" si="35"/>
        <v>12</v>
      </c>
      <c r="F165" s="35"/>
      <c r="G165" s="35"/>
      <c r="H165" s="35">
        <v>3.3</v>
      </c>
      <c r="I165" s="35"/>
      <c r="J165" s="35"/>
      <c r="K165" s="35"/>
      <c r="L165" s="35">
        <v>3.4</v>
      </c>
      <c r="M165" s="35"/>
      <c r="N165" s="35"/>
      <c r="O165" s="35"/>
      <c r="P165" s="35">
        <v>2.6</v>
      </c>
      <c r="Q165" s="35"/>
      <c r="R165" s="35"/>
      <c r="S165" s="35"/>
      <c r="T165" s="35">
        <v>2.7</v>
      </c>
      <c r="U165" s="36"/>
    </row>
    <row r="166" spans="1:21" ht="12.75" outlineLevel="1">
      <c r="A166" s="34" t="s">
        <v>301</v>
      </c>
      <c r="B166" s="57" t="s">
        <v>275</v>
      </c>
      <c r="C166" s="62"/>
      <c r="D166" s="62"/>
      <c r="E166" s="62">
        <f t="shared" si="35"/>
        <v>2.5</v>
      </c>
      <c r="F166" s="35"/>
      <c r="G166" s="35"/>
      <c r="H166" s="35">
        <v>2.5</v>
      </c>
      <c r="I166" s="35"/>
      <c r="J166" s="35"/>
      <c r="K166" s="35"/>
      <c r="L166" s="35">
        <v>0</v>
      </c>
      <c r="M166" s="35"/>
      <c r="N166" s="35"/>
      <c r="O166" s="35"/>
      <c r="P166" s="35">
        <v>0</v>
      </c>
      <c r="Q166" s="35"/>
      <c r="R166" s="35"/>
      <c r="S166" s="35"/>
      <c r="T166" s="35">
        <v>0</v>
      </c>
      <c r="U166" s="36"/>
    </row>
    <row r="167" spans="1:21" ht="12.75" outlineLevel="1">
      <c r="A167" s="34" t="s">
        <v>302</v>
      </c>
      <c r="B167" s="57" t="s">
        <v>276</v>
      </c>
      <c r="C167" s="62"/>
      <c r="D167" s="62"/>
      <c r="E167" s="62">
        <f t="shared" si="35"/>
        <v>0</v>
      </c>
      <c r="F167" s="35"/>
      <c r="G167" s="35"/>
      <c r="H167" s="35">
        <v>0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ht="12.75" outlineLevel="1">
      <c r="A168" s="34" t="s">
        <v>296</v>
      </c>
      <c r="B168" s="57" t="s">
        <v>277</v>
      </c>
      <c r="C168" s="62"/>
      <c r="D168" s="62"/>
      <c r="E168" s="62">
        <f t="shared" si="35"/>
        <v>40</v>
      </c>
      <c r="F168" s="35"/>
      <c r="G168" s="35"/>
      <c r="H168" s="35">
        <v>40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6"/>
    </row>
    <row r="169" spans="1:32" s="49" customFormat="1" ht="14.25">
      <c r="A169" s="44"/>
      <c r="B169" s="55" t="s">
        <v>227</v>
      </c>
      <c r="C169" s="61">
        <f>C115+C69+C8</f>
        <v>2274887.8000000003</v>
      </c>
      <c r="D169" s="61">
        <f>G169+K169+O169+S169</f>
        <v>73928.29099999998</v>
      </c>
      <c r="E169" s="61">
        <f>C169+D169</f>
        <v>2348816.0910000005</v>
      </c>
      <c r="F169" s="28">
        <f>F115+F69+F8</f>
        <v>620251.7</v>
      </c>
      <c r="G169" s="28">
        <f>G115+G69+G8</f>
        <v>15972.627999999993</v>
      </c>
      <c r="H169" s="28">
        <f>F169+G169</f>
        <v>636224.328</v>
      </c>
      <c r="I169" s="28"/>
      <c r="J169" s="28">
        <f>J115+J69+J8</f>
        <v>661110.6000000001</v>
      </c>
      <c r="K169" s="28">
        <f>K115+K69+K8</f>
        <v>28952.019999999997</v>
      </c>
      <c r="L169" s="28">
        <f>J169+K169</f>
        <v>690062.6200000001</v>
      </c>
      <c r="M169" s="28"/>
      <c r="N169" s="28">
        <f>N115+N69+N8</f>
        <v>487278.2</v>
      </c>
      <c r="O169" s="28">
        <f>O115+O69+O8</f>
        <v>15709.4</v>
      </c>
      <c r="P169" s="28">
        <f>N169+O169</f>
        <v>502987.60000000003</v>
      </c>
      <c r="Q169" s="28"/>
      <c r="R169" s="28">
        <f>R115+R69+R8</f>
        <v>506247.3</v>
      </c>
      <c r="S169" s="28">
        <f>S115+S69+S8</f>
        <v>13294.242999999999</v>
      </c>
      <c r="T169" s="28">
        <f>R169+S169</f>
        <v>519541.543</v>
      </c>
      <c r="U169" s="45"/>
      <c r="V169" s="46"/>
      <c r="W169" s="46"/>
      <c r="X169" s="46"/>
      <c r="Y169" s="46"/>
      <c r="Z169" s="46"/>
      <c r="AA169" s="46"/>
      <c r="AB169" s="46"/>
      <c r="AC169" s="47"/>
      <c r="AD169" s="47"/>
      <c r="AE169" s="47"/>
      <c r="AF169" s="48"/>
    </row>
    <row r="170" spans="1:32" s="41" customFormat="1" ht="12.75">
      <c r="A170" s="50"/>
      <c r="B170" s="56" t="s">
        <v>228</v>
      </c>
      <c r="C170" s="62">
        <f>C169-C69</f>
        <v>631912.6000000001</v>
      </c>
      <c r="D170" s="62">
        <f>G170+K170+O170+S170</f>
        <v>39554.7</v>
      </c>
      <c r="E170" s="62">
        <f>C170+D170</f>
        <v>671467.3</v>
      </c>
      <c r="F170" s="35">
        <f>F169-F69</f>
        <v>148030.89999999997</v>
      </c>
      <c r="G170" s="35">
        <f>G169-G69</f>
        <v>5685.729999999994</v>
      </c>
      <c r="H170" s="35">
        <f>F170+G170</f>
        <v>153716.62999999995</v>
      </c>
      <c r="I170" s="35"/>
      <c r="J170" s="35">
        <f>J169-J69</f>
        <v>165030.50000000012</v>
      </c>
      <c r="K170" s="35">
        <f>K169-K69</f>
        <v>12202.269999999997</v>
      </c>
      <c r="L170" s="35">
        <f>J170+K170</f>
        <v>177232.7700000001</v>
      </c>
      <c r="M170" s="35"/>
      <c r="N170" s="35">
        <f>N169-N69</f>
        <v>161164.3</v>
      </c>
      <c r="O170" s="35">
        <f>O169-O69</f>
        <v>9367.4</v>
      </c>
      <c r="P170" s="35">
        <f>N170+O170</f>
        <v>170531.69999999998</v>
      </c>
      <c r="Q170" s="35"/>
      <c r="R170" s="35">
        <f>R169-R69</f>
        <v>157686.89999999997</v>
      </c>
      <c r="S170" s="35">
        <f>S169-S69</f>
        <v>12299.3</v>
      </c>
      <c r="T170" s="35">
        <f>R170+S170</f>
        <v>169986.19999999995</v>
      </c>
      <c r="U170" s="37"/>
      <c r="V170" s="38"/>
      <c r="W170" s="38"/>
      <c r="X170" s="38"/>
      <c r="Y170" s="38"/>
      <c r="Z170" s="38"/>
      <c r="AA170" s="38"/>
      <c r="AB170" s="38"/>
      <c r="AC170" s="39"/>
      <c r="AD170" s="39"/>
      <c r="AE170" s="39"/>
      <c r="AF170" s="40"/>
    </row>
    <row r="171" spans="3:21" ht="12.75">
      <c r="C171" s="37"/>
      <c r="D171" s="37"/>
      <c r="E171" s="37"/>
      <c r="F171" s="51"/>
      <c r="G171" s="51"/>
      <c r="H171" s="37"/>
      <c r="I171" s="51"/>
      <c r="J171" s="51"/>
      <c r="K171" s="51"/>
      <c r="L171" s="37"/>
      <c r="M171" s="51"/>
      <c r="N171" s="36"/>
      <c r="O171" s="51"/>
      <c r="P171" s="37"/>
      <c r="Q171" s="36"/>
      <c r="R171" s="36"/>
      <c r="S171" s="51"/>
      <c r="T171" s="37"/>
      <c r="U171" s="36"/>
    </row>
    <row r="172" ht="12.75">
      <c r="A172" s="52"/>
    </row>
    <row r="173" ht="12.75">
      <c r="A173" s="53"/>
    </row>
    <row r="179" spans="1:2" ht="12.75">
      <c r="A179" s="14"/>
      <c r="B179" s="14"/>
    </row>
    <row r="232" ht="12.75">
      <c r="A232" s="54"/>
    </row>
  </sheetData>
  <mergeCells count="18">
    <mergeCell ref="S6:S7"/>
    <mergeCell ref="T6:T7"/>
    <mergeCell ref="H6:H7"/>
    <mergeCell ref="L6:L7"/>
    <mergeCell ref="P6:P7"/>
    <mergeCell ref="R6:R7"/>
    <mergeCell ref="J6:J7"/>
    <mergeCell ref="N6:N7"/>
    <mergeCell ref="A4:E4"/>
    <mergeCell ref="G6:G7"/>
    <mergeCell ref="K6:K7"/>
    <mergeCell ref="O6:O7"/>
    <mergeCell ref="A6:A7"/>
    <mergeCell ref="B6:B7"/>
    <mergeCell ref="C6:C7"/>
    <mergeCell ref="D6:D7"/>
    <mergeCell ref="E6:E7"/>
    <mergeCell ref="F6:F7"/>
  </mergeCells>
  <printOptions/>
  <pageMargins left="1.01" right="0.1968503937007874" top="0.7874015748031497" bottom="0.7874015748031497" header="0.15748031496062992" footer="0.15748031496062992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msmain</cp:lastModifiedBy>
  <cp:lastPrinted>2007-03-23T10:05:38Z</cp:lastPrinted>
  <dcterms:created xsi:type="dcterms:W3CDTF">2007-02-27T10:07:13Z</dcterms:created>
  <dcterms:modified xsi:type="dcterms:W3CDTF">2007-04-12T05:22:27Z</dcterms:modified>
  <cp:category/>
  <cp:version/>
  <cp:contentType/>
  <cp:contentStatus/>
</cp:coreProperties>
</file>