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1"/>
  </bookViews>
  <sheets>
    <sheet name="Лист1" sheetId="1" r:id="rId1"/>
    <sheet name="16.Кап.ремонт_ЗАТО Северск" sheetId="2" r:id="rId2"/>
  </sheets>
  <definedNames>
    <definedName name="Z_03E9FE6B_F332_11D7_AC07_00D0B7BFB203_.wvu.PrintArea" localSheetId="1" hidden="1">'16.Кап.ремонт_ЗАТО Северск'!$A$1:$D$46</definedName>
    <definedName name="Z_03E9FE6B_F332_11D7_AC07_00D0B7BFB203_.wvu.PrintTitles" localSheetId="1" hidden="1">'16.Кап.ремонт_ЗАТО Северск'!$7:$7</definedName>
    <definedName name="Z_1408D4E0_F4B5_11D7_870F_009027A6C48C_.wvu.Cols" localSheetId="1" hidden="1">'16.Кап.ремонт_ЗАТО Северск'!#REF!</definedName>
    <definedName name="Z_1408D4E0_F4B5_11D7_870F_009027A6C48C_.wvu.PrintArea" localSheetId="1" hidden="1">'16.Кап.ремонт_ЗАТО Северск'!$A$1:$D$46</definedName>
    <definedName name="Z_1408D4E0_F4B5_11D7_870F_009027A6C48C_.wvu.PrintTitles" localSheetId="1" hidden="1">'16.Кап.ремонт_ЗАТО Северск'!$7:$7</definedName>
    <definedName name="Z_1BE592D6_7812_4E19_9AC7_C8102C6FECCF_.wvu.Cols" localSheetId="1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1BE592D6_7812_4E19_9AC7_C8102C6FECCF_.wvu.PrintArea" localSheetId="1" hidden="1">'16.Кап.ремонт_ЗАТО Северск'!$A$1:$G$46</definedName>
    <definedName name="Z_1BE592D6_7812_4E19_9AC7_C8102C6FECCF_.wvu.PrintTitles" localSheetId="1" hidden="1">'16.Кап.ремонт_ЗАТО Северск'!$7:$7</definedName>
    <definedName name="Z_1BE592D6_7812_4E19_9AC7_C8102C6FECCF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1" hidden="1">'16.Кап.ремонт_ЗАТО Северск'!#REF!</definedName>
    <definedName name="Z_3AE60815_C3B9_4576_B22C_FD300646EDB0_.wvu.PrintArea" localSheetId="1" hidden="1">'16.Кап.ремонт_ЗАТО Северск'!$A$1:$D$46</definedName>
    <definedName name="Z_3AE60815_C3B9_4576_B22C_FD300646EDB0_.wvu.PrintTitles" localSheetId="1" hidden="1">'16.Кап.ремонт_ЗАТО Северск'!$7:$7</definedName>
    <definedName name="Z_4278F54F_EC7E_4645_84D7_77A328CF1819_.wvu.Cols" localSheetId="1" hidden="1">'16.Кап.ремонт_ЗАТО Северск'!#REF!</definedName>
    <definedName name="Z_4278F54F_EC7E_4645_84D7_77A328CF1819_.wvu.PrintArea" localSheetId="1" hidden="1">'16.Кап.ремонт_ЗАТО Северск'!$A$1:$D$46</definedName>
    <definedName name="Z_4278F54F_EC7E_4645_84D7_77A328CF1819_.wvu.PrintTitles" localSheetId="1" hidden="1">'16.Кап.ремонт_ЗАТО Северск'!$7:$7</definedName>
    <definedName name="Z_65F87CC0_F8E2_11D7_A9EF_009027A6C22F_.wvu.Cols" localSheetId="1" hidden="1">'16.Кап.ремонт_ЗАТО Северск'!#REF!</definedName>
    <definedName name="Z_65F87CC0_F8E2_11D7_A9EF_009027A6C22F_.wvu.PrintArea" localSheetId="1" hidden="1">'16.Кап.ремонт_ЗАТО Северск'!$A$1:$D$46</definedName>
    <definedName name="Z_65F87CC0_F8E2_11D7_A9EF_009027A6C22F_.wvu.PrintTitles" localSheetId="1" hidden="1">'16.Кап.ремонт_ЗАТО Северск'!$7:$7</definedName>
    <definedName name="Z_6F7F2B2F_4324_4976_8A65_77BA0A61269D_.wvu.Cols" localSheetId="1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6F7F2B2F_4324_4976_8A65_77BA0A61269D_.wvu.PrintArea" localSheetId="1" hidden="1">'16.Кап.ремонт_ЗАТО Северск'!$A$1:$G$46</definedName>
    <definedName name="Z_6F7F2B2F_4324_4976_8A65_77BA0A61269D_.wvu.PrintTitles" localSheetId="1" hidden="1">'16.Кап.ремонт_ЗАТО Северск'!$7:$7</definedName>
    <definedName name="Z_6F7F2B2F_4324_4976_8A65_77BA0A61269D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1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A13C28EB_AC64_4D61_983B_364D23C66144_.wvu.PrintArea" localSheetId="1" hidden="1">'16.Кап.ремонт_ЗАТО Северск'!$A$1:$F$46</definedName>
    <definedName name="Z_A13C28EB_AC64_4D61_983B_364D23C66144_.wvu.PrintTitles" localSheetId="1" hidden="1">'16.Кап.ремонт_ЗАТО Северск'!$7:$7</definedName>
    <definedName name="Z_A13C28EB_AC64_4D61_983B_364D23C66144_.wvu.Rows" localSheetId="1" hidden="1">'16.Кап.ремонт_ЗАТО Северск'!#REF!,'16.Кап.ремонт_ЗАТО Северск'!#REF!</definedName>
    <definedName name="Z_AD4FE466_0F42_4980_803F_8C55183A8122_.wvu.Cols" localSheetId="1" hidden="1">'16.Кап.ремонт_ЗАТО Северск'!#REF!</definedName>
    <definedName name="Z_AD4FE466_0F42_4980_803F_8C55183A8122_.wvu.PrintArea" localSheetId="1" hidden="1">'16.Кап.ремонт_ЗАТО Северск'!$A$1:$D$46</definedName>
    <definedName name="Z_AD4FE466_0F42_4980_803F_8C55183A8122_.wvu.PrintTitles" localSheetId="1" hidden="1">'16.Кап.ремонт_ЗАТО Северск'!$7:$7</definedName>
    <definedName name="Z_B9EC7D41_008A_11D8_9D04_009027A6C496_.wvu.PrintArea" localSheetId="1" hidden="1">'16.Кап.ремонт_ЗАТО Северск'!$A$1:$D$46</definedName>
    <definedName name="Z_B9EC7D41_008A_11D8_9D04_009027A6C496_.wvu.PrintTitles" localSheetId="1" hidden="1">'16.Кап.ремонт_ЗАТО Северск'!$7:$7</definedName>
    <definedName name="Z_C77813EF_DB5F_4A3D_AC46_41F35E51795F_.wvu.Cols" localSheetId="1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C77813EF_DB5F_4A3D_AC46_41F35E51795F_.wvu.PrintArea" localSheetId="1" hidden="1">'16.Кап.ремонт_ЗАТО Северск'!$A$1:$F$46</definedName>
    <definedName name="Z_C77813EF_DB5F_4A3D_AC46_41F35E51795F_.wvu.PrintTitles" localSheetId="1" hidden="1">'16.Кап.ремонт_ЗАТО Северск'!$7:$7</definedName>
    <definedName name="Z_C77813EF_DB5F_4A3D_AC46_41F35E51795F_.wvu.Rows" localSheetId="1" hidden="1">'16.Кап.ремонт_ЗАТО Северск'!#REF!,'16.Кап.ремонт_ЗАТО Северск'!#REF!</definedName>
    <definedName name="Z_CA051906_837A_4904_91DB_9E6912B5AB6E_.wvu.Cols" localSheetId="1" hidden="1">'16.Кап.ремонт_ЗАТО Северск'!#REF!</definedName>
    <definedName name="Z_CA051906_837A_4904_91DB_9E6912B5AB6E_.wvu.PrintArea" localSheetId="1" hidden="1">'16.Кап.ремонт_ЗАТО Северск'!$A$1:$D$46</definedName>
    <definedName name="Z_CA051906_837A_4904_91DB_9E6912B5AB6E_.wvu.PrintTitles" localSheetId="1" hidden="1">'16.Кап.ремонт_ЗАТО Северск'!$7:$7</definedName>
    <definedName name="Z_D55972E9_67B4_4688_A9DB_4AE445FAF453_.wvu.Cols" localSheetId="1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D55972E9_67B4_4688_A9DB_4AE445FAF453_.wvu.PrintArea" localSheetId="1" hidden="1">'16.Кап.ремонт_ЗАТО Северск'!$A$1:$G$46</definedName>
    <definedName name="Z_D55972E9_67B4_4688_A9DB_4AE445FAF453_.wvu.PrintTitles" localSheetId="1" hidden="1">'16.Кап.ремонт_ЗАТО Северск'!$7:$7</definedName>
    <definedName name="Z_D55972E9_67B4_4688_A9DB_4AE445FAF453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1" hidden="1">'16.Кап.ремонт_ЗАТО Северск'!$A$1:$D$46</definedName>
    <definedName name="Z_FADAD500_4DBE_11D8_A5E1_009027A6C50C_.wvu.PrintTitles" localSheetId="1" hidden="1">'16.Кап.ремонт_ЗАТО Северск'!$7:$7</definedName>
    <definedName name="_xlnm.Print_Titles" localSheetId="1">'16.Кап.ремонт_ЗАТО Северск'!$7:$7</definedName>
    <definedName name="_xlnm.Print_Area" localSheetId="1">'16.Кап.ремонт_ЗАТО Северск'!$A$1:$I$87</definedName>
  </definedNames>
  <calcPr fullCalcOnLoad="1"/>
</workbook>
</file>

<file path=xl/sharedStrings.xml><?xml version="1.0" encoding="utf-8"?>
<sst xmlns="http://schemas.openxmlformats.org/spreadsheetml/2006/main" count="121" uniqueCount="113">
  <si>
    <t>(тыс.руб.)</t>
  </si>
  <si>
    <t xml:space="preserve"> № п/п</t>
  </si>
  <si>
    <t>Наименование объекта, содержание работ</t>
  </si>
  <si>
    <t>План 1 квартала</t>
  </si>
  <si>
    <t>План 2 квартала</t>
  </si>
  <si>
    <t>План 3 квартала</t>
  </si>
  <si>
    <t>План 4 квартала</t>
  </si>
  <si>
    <t>1</t>
  </si>
  <si>
    <t>2</t>
  </si>
  <si>
    <t>3</t>
  </si>
  <si>
    <t>к Решению Думы ЗАТО Северск</t>
  </si>
  <si>
    <t>Комплексный капитальный ремонт 3 жилых домов</t>
  </si>
  <si>
    <t>Капитальный ремонт 13 лифтов в жилых домах</t>
  </si>
  <si>
    <t>Установка в жилых домах новых 10 лифтов, отработавших нормативный срок</t>
  </si>
  <si>
    <t>4</t>
  </si>
  <si>
    <t>5</t>
  </si>
  <si>
    <t>6</t>
  </si>
  <si>
    <t>Итого по ЗАТО Северск</t>
  </si>
  <si>
    <t>Приложение  12</t>
  </si>
  <si>
    <t>Утв.Думой ЗАТО Северск  2007 г</t>
  </si>
  <si>
    <t>(плюс, минус)</t>
  </si>
  <si>
    <t>Уточн.Думой ЗАТО Северск 2007г.</t>
  </si>
  <si>
    <t>За счет субвенции ФБ на развитие социальной и инженерной инфраструктуры, в том числе:</t>
  </si>
  <si>
    <t>За счет средств бюджета ЗАТО Северск, в том числе:</t>
  </si>
  <si>
    <t>II</t>
  </si>
  <si>
    <t>I</t>
  </si>
  <si>
    <t>План капитального ремонта муниципального жилищного фонда ЗАТО Северск на 2007 год</t>
  </si>
  <si>
    <t>ул.Калинина, 97</t>
  </si>
  <si>
    <t>ул.Крупской, 2А</t>
  </si>
  <si>
    <t>проезд Южный, 17</t>
  </si>
  <si>
    <t>ул.Северная, 4</t>
  </si>
  <si>
    <t>Выборочный капитальный ремонт кровель 14 жилых домов</t>
  </si>
  <si>
    <t>Выборочный капитальный ремонт фасадов 3 жилых домов</t>
  </si>
  <si>
    <t>Жилищный фонд города Северска</t>
  </si>
  <si>
    <t>Комплексный капитальный ремонт жилого дома</t>
  </si>
  <si>
    <t>Выборочный капитальный ремонт</t>
  </si>
  <si>
    <t>2.1</t>
  </si>
  <si>
    <t>Кровли</t>
  </si>
  <si>
    <t>2.2</t>
  </si>
  <si>
    <t xml:space="preserve">Сантехнические  работы  </t>
  </si>
  <si>
    <t>2.3</t>
  </si>
  <si>
    <t>Ремонт квартир и конструктивных элементов</t>
  </si>
  <si>
    <t>Выборочный капитальный  ремонт квартир и конструктивных элементов в 17 квартирах (согласно  актов обследования и заявлений)</t>
  </si>
  <si>
    <t>2.4</t>
  </si>
  <si>
    <t>Электромонтажные работы</t>
  </si>
  <si>
    <t>2.5</t>
  </si>
  <si>
    <t>Ремонт  лифтов</t>
  </si>
  <si>
    <t>Ремонт конструктивных элементов</t>
  </si>
  <si>
    <t>3.1</t>
  </si>
  <si>
    <t>3.2</t>
  </si>
  <si>
    <t>ул.Мира, 1</t>
  </si>
  <si>
    <t>ул.Пушкина, 2</t>
  </si>
  <si>
    <t>ул.Комсомольская, 6</t>
  </si>
  <si>
    <t>просп.Коммунистический, 9</t>
  </si>
  <si>
    <t>просп.Коммунистический, 11</t>
  </si>
  <si>
    <t>просп.Коммунистический, 13</t>
  </si>
  <si>
    <t>просп.Коммунистический, 14</t>
  </si>
  <si>
    <t>ул.Маяковского, 5</t>
  </si>
  <si>
    <t>ул.Куйбышева, 7А</t>
  </si>
  <si>
    <t>ул.Солнечная, 13</t>
  </si>
  <si>
    <t>ул.Горького, 33</t>
  </si>
  <si>
    <t>просп.Коммунистический, 120</t>
  </si>
  <si>
    <t>просп.Коммунистический, 38</t>
  </si>
  <si>
    <t>просп.Коммунистический, 55</t>
  </si>
  <si>
    <t>ул. 40 лет Октября, 17</t>
  </si>
  <si>
    <t>просп.Коммунистический, 61, 69</t>
  </si>
  <si>
    <t>ул.Строителей, 16</t>
  </si>
  <si>
    <t>просп.Коммунистический, 151</t>
  </si>
  <si>
    <t xml:space="preserve">просп.Коммунистический, 122 замена стояков отопления и ремонт рамок ввода холодной воды </t>
  </si>
  <si>
    <t xml:space="preserve">просп.Коммунистический, 120   устройство рамок  ввода холодной воды </t>
  </si>
  <si>
    <t>просп.Коммунистический, 151 (подъезды 13,14 ) - аварийные участки</t>
  </si>
  <si>
    <t>просп.Коммунистический, 16</t>
  </si>
  <si>
    <t>ул. Ленина, 26</t>
  </si>
  <si>
    <t>ул.Пушкина, 2 (согласно акта обследования)</t>
  </si>
  <si>
    <t>МП "ЖЭУ-1" (на 8 домах)</t>
  </si>
  <si>
    <t>МП "ЖЭУ-6" (на 5 домах)</t>
  </si>
  <si>
    <t>МП "ЖЭУ-8" (на 5 домах)</t>
  </si>
  <si>
    <t>МП "ЖЭУ-9" (на 15 домах)</t>
  </si>
  <si>
    <t>МП " ЖЭУ-11" (на 4 домах)</t>
  </si>
  <si>
    <t>Выборочный ремонт кровель - ул.Первомайская, 32, просп.Коммунистический, 70 (по актам обследования)</t>
  </si>
  <si>
    <t>Замена радиаторов, сан.приборов в 11 квартирах</t>
  </si>
  <si>
    <t xml:space="preserve">Замена канализационного выпуска в жилом доме ул.Лесная, 10, подъезд 3 </t>
  </si>
  <si>
    <t>ул.Первомайская, 38-1, ремонт помещений</t>
  </si>
  <si>
    <t>Устройство пандусов для ивалидных  колясок в 3 домах                               (просп.Коммунистический, 133; ул.Крупской, 23; ул.Калинина, 93)</t>
  </si>
  <si>
    <t>Ремонт лестничных клеток и конструктивных элементов в жилых домах после пожара</t>
  </si>
  <si>
    <t>Восстановление электрощитов и распределительных, вводных  устройств (акты о пожаре и хищениях)</t>
  </si>
  <si>
    <t>Восстановление д/алюминевых обрамлений дверей кабин лифтов          (акты о  хищениях)</t>
  </si>
  <si>
    <t>Выборочный капитальный ремонт квартир (ул.Ворошилова, 20-15; ул.Ворошилова, 3-5; ул. Пекарского, 5-10)</t>
  </si>
  <si>
    <t>ул.Р.Люксембург, 8/2, капитальный ремонт электрооборудования</t>
  </si>
  <si>
    <t>ул.Ленина, 32А (пос.Самусь)</t>
  </si>
  <si>
    <t>Жилищный фонд пос.Самусь</t>
  </si>
  <si>
    <t>Выборочный ремонт кровель и конструктивных элементов (ликвидация последствий после  урагана 03.05.07 и 17.06.07 г.)</t>
  </si>
  <si>
    <t>К.С.Слухай</t>
  </si>
  <si>
    <t>77 38 86</t>
  </si>
  <si>
    <t>III</t>
  </si>
  <si>
    <t xml:space="preserve">Восстановление лифта после пожара </t>
  </si>
  <si>
    <t>Кроме того за счет средств Фонда непредвиденных расходов</t>
  </si>
  <si>
    <t>Капитальный ремонт внутридомовых инженерных систем (теплоснабжение)</t>
  </si>
  <si>
    <t>IV</t>
  </si>
  <si>
    <t>ул. Горького, 37</t>
  </si>
  <si>
    <t>ул.Калинина, 38</t>
  </si>
  <si>
    <t>Капитальный ремонт кровли (ремонт крыши)</t>
  </si>
  <si>
    <t>просп.Коммунистический, 59</t>
  </si>
  <si>
    <t>Ремонт козырьков над балконами ЖЭУ-10, утепление квартиры ул.Победы, 39</t>
  </si>
  <si>
    <t>Капитальный ремонт электрических щитов в 3 жилых домах пос. Самусь</t>
  </si>
  <si>
    <t xml:space="preserve"> </t>
  </si>
  <si>
    <t>ул.Кирова, 2</t>
  </si>
  <si>
    <t>ул.Судостроителей, 3</t>
  </si>
  <si>
    <t>ул.Судостроителей, 4</t>
  </si>
  <si>
    <t>7</t>
  </si>
  <si>
    <t>Капитальный ремонт систем отопления и сантехнического оборудования 9 жилых домов</t>
  </si>
  <si>
    <t>За счет средств субсидии ФБ на проведение капитального ремонта многоквартирных домов, в том числе:</t>
  </si>
  <si>
    <r>
      <t>от__</t>
    </r>
    <r>
      <rPr>
        <u val="single"/>
        <sz val="12"/>
        <rFont val="Times New Roman CYR"/>
        <family val="0"/>
      </rPr>
      <t>27.09.</t>
    </r>
    <r>
      <rPr>
        <sz val="12"/>
        <rFont val="Times New Roman CYR"/>
        <family val="1"/>
      </rPr>
      <t>2007  №__</t>
    </r>
    <r>
      <rPr>
        <u val="single"/>
        <sz val="12"/>
        <rFont val="Times New Roman CYR"/>
        <family val="0"/>
      </rPr>
      <t>39/3</t>
    </r>
    <r>
      <rPr>
        <sz val="12"/>
        <rFont val="Times New Roman CYR"/>
        <family val="1"/>
      </rPr>
      <t>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</si>
</sst>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u val="single"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172" fontId="3" fillId="2" borderId="0" xfId="0" applyNumberFormat="1" applyFont="1" applyFill="1" applyBorder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1" xfId="2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5" fillId="0" borderId="2" xfId="20" applyNumberFormat="1" applyFont="1" applyFill="1" applyBorder="1" applyAlignment="1">
      <alignment horizontal="right" vertical="center" wrapText="1"/>
    </xf>
    <xf numFmtId="4" fontId="3" fillId="0" borderId="1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2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center" vertical="center"/>
    </xf>
    <xf numFmtId="192" fontId="3" fillId="0" borderId="1" xfId="20" applyNumberFormat="1" applyFont="1" applyFill="1" applyBorder="1" applyAlignment="1">
      <alignment horizontal="left" vertical="center" wrapText="1"/>
    </xf>
    <xf numFmtId="4" fontId="5" fillId="0" borderId="0" xfId="2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192" fontId="7" fillId="0" borderId="1" xfId="2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0" xfId="20" applyNumberFormat="1" applyFont="1" applyFill="1" applyBorder="1" applyAlignment="1">
      <alignment horizontal="right" vertical="center" wrapText="1"/>
    </xf>
    <xf numFmtId="4" fontId="8" fillId="0" borderId="1" xfId="2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92" fontId="6" fillId="0" borderId="4" xfId="2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A68"/>
  <sheetViews>
    <sheetView workbookViewId="0" topLeftCell="A1">
      <selection activeCell="G61" sqref="G61"/>
    </sheetView>
  </sheetViews>
  <sheetFormatPr defaultColWidth="9.00390625" defaultRowHeight="12.75"/>
  <sheetData>
    <row r="67" s="48" customFormat="1" ht="15.75">
      <c r="A67" s="48" t="s">
        <v>92</v>
      </c>
    </row>
    <row r="68" s="48" customFormat="1" ht="15.75">
      <c r="A68" s="48" t="s">
        <v>93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Y87"/>
  <sheetViews>
    <sheetView showZeros="0" tabSelected="1" view="pageBreakPreview" zoomScale="85" zoomScaleNormal="75" zoomScaleSheetLayoutView="8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3" sqref="C3"/>
    </sheetView>
  </sheetViews>
  <sheetFormatPr defaultColWidth="9.00390625" defaultRowHeight="12.75" outlineLevelCol="2"/>
  <cols>
    <col min="1" max="1" width="5.75390625" style="46" customWidth="1"/>
    <col min="2" max="2" width="65.625" style="2" customWidth="1"/>
    <col min="3" max="3" width="13.00390625" style="2" customWidth="1" collapsed="1"/>
    <col min="4" max="4" width="12.75390625" style="47" hidden="1" customWidth="1" outlineLevel="1"/>
    <col min="5" max="5" width="12.75390625" style="2" hidden="1" customWidth="1" outlineLevel="1"/>
    <col min="6" max="7" width="12.75390625" style="2" hidden="1" customWidth="1" outlineLevel="2"/>
    <col min="8" max="8" width="11.375" style="2" customWidth="1" outlineLevel="2"/>
    <col min="9" max="9" width="14.75390625" style="2" customWidth="1" outlineLevel="2"/>
    <col min="10" max="25" width="8.875" style="2" customWidth="1"/>
    <col min="26" max="16384" width="8.375" style="2" customWidth="1"/>
  </cols>
  <sheetData>
    <row r="1" spans="1:9" ht="15.75">
      <c r="A1" s="1"/>
      <c r="C1" s="3" t="s">
        <v>18</v>
      </c>
      <c r="D1" s="4"/>
      <c r="E1" s="5"/>
      <c r="F1" s="6"/>
      <c r="I1" s="7"/>
    </row>
    <row r="2" spans="1:9" ht="15.75">
      <c r="A2" s="8"/>
      <c r="C2" s="3" t="s">
        <v>10</v>
      </c>
      <c r="D2" s="4"/>
      <c r="E2" s="9"/>
      <c r="F2" s="10"/>
      <c r="I2" s="7"/>
    </row>
    <row r="3" spans="1:9" ht="15.75">
      <c r="A3" s="8"/>
      <c r="C3" s="3" t="s">
        <v>112</v>
      </c>
      <c r="D3" s="4"/>
      <c r="E3" s="9"/>
      <c r="F3" s="10"/>
      <c r="I3" s="7"/>
    </row>
    <row r="4" spans="1:9" ht="15.75">
      <c r="A4" s="8"/>
      <c r="B4" s="9"/>
      <c r="C4" s="11"/>
      <c r="D4" s="4"/>
      <c r="E4" s="9"/>
      <c r="F4" s="10"/>
      <c r="G4" s="10"/>
      <c r="H4" s="10"/>
      <c r="I4" s="10"/>
    </row>
    <row r="5" spans="1:9" ht="15.75">
      <c r="A5" s="12"/>
      <c r="B5" s="74" t="s">
        <v>26</v>
      </c>
      <c r="C5" s="74"/>
      <c r="D5" s="74"/>
      <c r="E5" s="74"/>
      <c r="F5" s="74"/>
      <c r="G5" s="74"/>
      <c r="H5" s="75"/>
      <c r="I5" s="75"/>
    </row>
    <row r="6" spans="1:9" ht="15.75">
      <c r="A6" s="13"/>
      <c r="B6" s="14"/>
      <c r="C6" s="9"/>
      <c r="D6" s="15"/>
      <c r="E6" s="14"/>
      <c r="F6" s="16"/>
      <c r="G6" s="17" t="s">
        <v>0</v>
      </c>
      <c r="H6" s="17"/>
      <c r="I6" s="73" t="s">
        <v>0</v>
      </c>
    </row>
    <row r="7" spans="1:25" s="23" customFormat="1" ht="63">
      <c r="A7" s="18" t="s">
        <v>1</v>
      </c>
      <c r="B7" s="19" t="s">
        <v>2</v>
      </c>
      <c r="C7" s="20" t="s">
        <v>19</v>
      </c>
      <c r="D7" s="20" t="s">
        <v>3</v>
      </c>
      <c r="E7" s="20" t="s">
        <v>4</v>
      </c>
      <c r="F7" s="21" t="s">
        <v>5</v>
      </c>
      <c r="G7" s="22" t="s">
        <v>6</v>
      </c>
      <c r="H7" s="21" t="s">
        <v>20</v>
      </c>
      <c r="I7" s="21" t="s">
        <v>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60" customFormat="1" ht="39" customHeight="1">
      <c r="A8" s="55" t="s">
        <v>25</v>
      </c>
      <c r="B8" s="56" t="s">
        <v>22</v>
      </c>
      <c r="C8" s="57">
        <f aca="true" t="shared" si="0" ref="C8:I8">C9+C13+C28+C38+C45+C46+C41</f>
        <v>57312</v>
      </c>
      <c r="D8" s="57">
        <f t="shared" si="0"/>
        <v>0</v>
      </c>
      <c r="E8" s="57">
        <f t="shared" si="0"/>
        <v>0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57312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s="23" customFormat="1" ht="15.75">
      <c r="A9" s="26" t="s">
        <v>7</v>
      </c>
      <c r="B9" s="27" t="s">
        <v>11</v>
      </c>
      <c r="C9" s="28">
        <f aca="true" t="shared" si="1" ref="C9:H9">SUM(C10:C12)</f>
        <v>8400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-190</v>
      </c>
      <c r="I9" s="25">
        <f aca="true" t="shared" si="2" ref="I9:I52">C9+H9</f>
        <v>8210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34" customFormat="1" ht="15.75">
      <c r="A10" s="24"/>
      <c r="B10" s="29" t="s">
        <v>50</v>
      </c>
      <c r="C10" s="30">
        <v>3900</v>
      </c>
      <c r="D10" s="25"/>
      <c r="E10" s="25"/>
      <c r="F10" s="25"/>
      <c r="G10" s="31"/>
      <c r="H10" s="32"/>
      <c r="I10" s="32">
        <f t="shared" si="2"/>
        <v>3900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36" customFormat="1" ht="15.75">
      <c r="A11" s="35"/>
      <c r="B11" s="29" t="s">
        <v>51</v>
      </c>
      <c r="C11" s="30">
        <v>2500</v>
      </c>
      <c r="D11" s="25"/>
      <c r="E11" s="25"/>
      <c r="F11" s="25"/>
      <c r="G11" s="31"/>
      <c r="H11" s="32">
        <v>-190</v>
      </c>
      <c r="I11" s="32">
        <f t="shared" si="2"/>
        <v>2310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36" customFormat="1" ht="15.75">
      <c r="A12" s="35"/>
      <c r="B12" s="29" t="s">
        <v>52</v>
      </c>
      <c r="C12" s="30">
        <v>2000</v>
      </c>
      <c r="D12" s="25"/>
      <c r="E12" s="25"/>
      <c r="F12" s="25"/>
      <c r="G12" s="31"/>
      <c r="H12" s="32"/>
      <c r="I12" s="32">
        <f t="shared" si="2"/>
        <v>2000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36" customFormat="1" ht="31.5">
      <c r="A13" s="35" t="s">
        <v>8</v>
      </c>
      <c r="B13" s="27" t="s">
        <v>31</v>
      </c>
      <c r="C13" s="28">
        <f aca="true" t="shared" si="3" ref="C13:H13">SUM(C14:C27)</f>
        <v>22023</v>
      </c>
      <c r="D13" s="28">
        <f t="shared" si="3"/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-220.23999999999978</v>
      </c>
      <c r="I13" s="25">
        <f t="shared" si="2"/>
        <v>21802.760000000002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36" customFormat="1" ht="15.75">
      <c r="A14" s="35"/>
      <c r="B14" s="29" t="s">
        <v>53</v>
      </c>
      <c r="C14" s="30">
        <v>3172</v>
      </c>
      <c r="D14" s="25"/>
      <c r="E14" s="25"/>
      <c r="F14" s="25"/>
      <c r="G14" s="31"/>
      <c r="H14" s="32">
        <v>-2146</v>
      </c>
      <c r="I14" s="32">
        <f t="shared" si="2"/>
        <v>1026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39" customFormat="1" ht="15.75">
      <c r="A15" s="26"/>
      <c r="B15" s="29" t="s">
        <v>54</v>
      </c>
      <c r="C15" s="30">
        <v>3295</v>
      </c>
      <c r="D15" s="37"/>
      <c r="E15" s="37"/>
      <c r="F15" s="37"/>
      <c r="G15" s="38"/>
      <c r="H15" s="32">
        <v>-2441.54</v>
      </c>
      <c r="I15" s="32">
        <f t="shared" si="2"/>
        <v>853.46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36" customFormat="1" ht="15.75">
      <c r="A16" s="26"/>
      <c r="B16" s="29" t="s">
        <v>55</v>
      </c>
      <c r="C16" s="30">
        <v>1969</v>
      </c>
      <c r="D16" s="25"/>
      <c r="E16" s="25"/>
      <c r="F16" s="25"/>
      <c r="G16" s="31"/>
      <c r="H16" s="32">
        <v>-1314.26</v>
      </c>
      <c r="I16" s="32">
        <f t="shared" si="2"/>
        <v>654.74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36" customFormat="1" ht="15.75">
      <c r="A17" s="26"/>
      <c r="B17" s="29" t="s">
        <v>56</v>
      </c>
      <c r="C17" s="30">
        <v>3249</v>
      </c>
      <c r="D17" s="37"/>
      <c r="E17" s="37"/>
      <c r="F17" s="37"/>
      <c r="G17" s="38"/>
      <c r="H17" s="32">
        <v>-1679.3</v>
      </c>
      <c r="I17" s="32">
        <f t="shared" si="2"/>
        <v>1569.7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9" customFormat="1" ht="15.75">
      <c r="A18" s="26"/>
      <c r="B18" s="29" t="s">
        <v>57</v>
      </c>
      <c r="C18" s="30">
        <v>3220</v>
      </c>
      <c r="D18" s="37"/>
      <c r="E18" s="37"/>
      <c r="F18" s="37"/>
      <c r="G18" s="38"/>
      <c r="H18" s="32">
        <v>-1988</v>
      </c>
      <c r="I18" s="32">
        <f t="shared" si="2"/>
        <v>1232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36" customFormat="1" ht="15.75">
      <c r="A19" s="26"/>
      <c r="B19" s="29" t="s">
        <v>58</v>
      </c>
      <c r="C19" s="30">
        <v>1602</v>
      </c>
      <c r="D19" s="25"/>
      <c r="E19" s="25"/>
      <c r="F19" s="25"/>
      <c r="G19" s="31"/>
      <c r="H19" s="32">
        <v>-456</v>
      </c>
      <c r="I19" s="32">
        <f t="shared" si="2"/>
        <v>1146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39" customFormat="1" ht="15.75">
      <c r="A20" s="26"/>
      <c r="B20" s="29" t="s">
        <v>59</v>
      </c>
      <c r="C20" s="30">
        <v>1969</v>
      </c>
      <c r="D20" s="32"/>
      <c r="E20" s="32"/>
      <c r="F20" s="32"/>
      <c r="G20" s="38"/>
      <c r="H20" s="32">
        <v>-300.36</v>
      </c>
      <c r="I20" s="32">
        <f t="shared" si="2"/>
        <v>1668.6399999999999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39" customFormat="1" ht="15.75">
      <c r="A21" s="26"/>
      <c r="B21" s="29" t="s">
        <v>89</v>
      </c>
      <c r="C21" s="30">
        <v>3547</v>
      </c>
      <c r="D21" s="37"/>
      <c r="E21" s="37"/>
      <c r="F21" s="37"/>
      <c r="G21" s="38"/>
      <c r="H21" s="32">
        <v>-313.06</v>
      </c>
      <c r="I21" s="32">
        <f t="shared" si="2"/>
        <v>3233.94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39" customFormat="1" ht="15.75">
      <c r="A22" s="26"/>
      <c r="B22" s="29" t="s">
        <v>27</v>
      </c>
      <c r="C22" s="30">
        <v>0</v>
      </c>
      <c r="D22" s="37"/>
      <c r="E22" s="37"/>
      <c r="F22" s="37"/>
      <c r="G22" s="38"/>
      <c r="H22" s="32">
        <v>1247.36</v>
      </c>
      <c r="I22" s="32">
        <f t="shared" si="2"/>
        <v>1247.36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39" customFormat="1" ht="15.75">
      <c r="A23" s="26"/>
      <c r="B23" s="29" t="s">
        <v>60</v>
      </c>
      <c r="C23" s="30">
        <v>0</v>
      </c>
      <c r="D23" s="37"/>
      <c r="E23" s="37"/>
      <c r="F23" s="37"/>
      <c r="G23" s="38"/>
      <c r="H23" s="32">
        <v>1258</v>
      </c>
      <c r="I23" s="32">
        <f t="shared" si="2"/>
        <v>1258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39" customFormat="1" ht="15.75">
      <c r="A24" s="26"/>
      <c r="B24" s="29" t="s">
        <v>28</v>
      </c>
      <c r="C24" s="30">
        <v>0</v>
      </c>
      <c r="D24" s="37"/>
      <c r="E24" s="37"/>
      <c r="F24" s="37"/>
      <c r="G24" s="38"/>
      <c r="H24" s="32">
        <v>1306</v>
      </c>
      <c r="I24" s="32">
        <f t="shared" si="2"/>
        <v>1306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39" customFormat="1" ht="15.75">
      <c r="A25" s="26"/>
      <c r="B25" s="29" t="s">
        <v>29</v>
      </c>
      <c r="C25" s="30">
        <v>0</v>
      </c>
      <c r="D25" s="37"/>
      <c r="E25" s="37"/>
      <c r="F25" s="37"/>
      <c r="G25" s="38"/>
      <c r="H25" s="32">
        <v>1300</v>
      </c>
      <c r="I25" s="32">
        <f t="shared" si="2"/>
        <v>1300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39" customFormat="1" ht="15.75">
      <c r="A26" s="26"/>
      <c r="B26" s="29" t="s">
        <v>30</v>
      </c>
      <c r="C26" s="30">
        <v>0</v>
      </c>
      <c r="D26" s="37"/>
      <c r="E26" s="37"/>
      <c r="F26" s="37"/>
      <c r="G26" s="38"/>
      <c r="H26" s="32">
        <v>1377</v>
      </c>
      <c r="I26" s="32">
        <f t="shared" si="2"/>
        <v>1377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39" customFormat="1" ht="15.75">
      <c r="A27" s="26"/>
      <c r="B27" s="29" t="s">
        <v>61</v>
      </c>
      <c r="C27" s="30">
        <v>0</v>
      </c>
      <c r="D27" s="37"/>
      <c r="E27" s="37"/>
      <c r="F27" s="37"/>
      <c r="G27" s="38"/>
      <c r="H27" s="32">
        <v>3929.92</v>
      </c>
      <c r="I27" s="32">
        <f t="shared" si="2"/>
        <v>3929.92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39" customFormat="1" ht="31.5">
      <c r="A28" s="26" t="s">
        <v>9</v>
      </c>
      <c r="B28" s="27" t="s">
        <v>110</v>
      </c>
      <c r="C28" s="28">
        <f aca="true" t="shared" si="4" ref="C28:H28">SUM(C29:C37)</f>
        <v>20844</v>
      </c>
      <c r="D28" s="28">
        <f t="shared" si="4"/>
        <v>0</v>
      </c>
      <c r="E28" s="28">
        <f t="shared" si="4"/>
        <v>0</v>
      </c>
      <c r="F28" s="28">
        <f t="shared" si="4"/>
        <v>0</v>
      </c>
      <c r="G28" s="28">
        <f t="shared" si="4"/>
        <v>0</v>
      </c>
      <c r="H28" s="28">
        <f t="shared" si="4"/>
        <v>-1568.0300000000007</v>
      </c>
      <c r="I28" s="25">
        <f t="shared" si="2"/>
        <v>19275.97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39" customFormat="1" ht="15.75">
      <c r="A29" s="26"/>
      <c r="B29" s="29" t="s">
        <v>62</v>
      </c>
      <c r="C29" s="30">
        <v>6404</v>
      </c>
      <c r="D29" s="37"/>
      <c r="E29" s="37"/>
      <c r="F29" s="37"/>
      <c r="G29" s="38"/>
      <c r="H29" s="32">
        <v>-1905</v>
      </c>
      <c r="I29" s="32">
        <f t="shared" si="2"/>
        <v>4499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39" customFormat="1" ht="15.75">
      <c r="A30" s="26"/>
      <c r="B30" s="29" t="s">
        <v>63</v>
      </c>
      <c r="C30" s="30">
        <v>5694</v>
      </c>
      <c r="D30" s="37"/>
      <c r="E30" s="37"/>
      <c r="F30" s="37"/>
      <c r="G30" s="38"/>
      <c r="H30" s="32">
        <v>-2179.26</v>
      </c>
      <c r="I30" s="32">
        <f t="shared" si="2"/>
        <v>3514.74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36" customFormat="1" ht="15.75">
      <c r="A31" s="26"/>
      <c r="B31" s="29" t="s">
        <v>64</v>
      </c>
      <c r="C31" s="30">
        <v>3052</v>
      </c>
      <c r="D31" s="25"/>
      <c r="E31" s="25"/>
      <c r="F31" s="25"/>
      <c r="G31" s="31"/>
      <c r="H31" s="32">
        <v>-1152</v>
      </c>
      <c r="I31" s="32">
        <f t="shared" si="2"/>
        <v>1900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s="39" customFormat="1" ht="15.75">
      <c r="A32" s="26"/>
      <c r="B32" s="29" t="s">
        <v>65</v>
      </c>
      <c r="C32" s="30">
        <v>1715</v>
      </c>
      <c r="D32" s="37"/>
      <c r="E32" s="37"/>
      <c r="F32" s="37"/>
      <c r="G32" s="38"/>
      <c r="H32" s="32">
        <v>-343.77</v>
      </c>
      <c r="I32" s="32">
        <f t="shared" si="2"/>
        <v>1371.23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39" customFormat="1" ht="15.75">
      <c r="A33" s="26"/>
      <c r="B33" s="29" t="s">
        <v>66</v>
      </c>
      <c r="C33" s="30">
        <v>3087</v>
      </c>
      <c r="D33" s="37"/>
      <c r="E33" s="37"/>
      <c r="F33" s="37"/>
      <c r="G33" s="38"/>
      <c r="H33" s="32">
        <v>-1187</v>
      </c>
      <c r="I33" s="32">
        <f t="shared" si="2"/>
        <v>1900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36" customFormat="1" ht="15.75">
      <c r="A34" s="26"/>
      <c r="B34" s="29" t="s">
        <v>67</v>
      </c>
      <c r="C34" s="30">
        <v>892</v>
      </c>
      <c r="D34" s="25"/>
      <c r="E34" s="25"/>
      <c r="F34" s="25"/>
      <c r="G34" s="31"/>
      <c r="H34" s="32"/>
      <c r="I34" s="32">
        <f t="shared" si="2"/>
        <v>892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36" customFormat="1" ht="31.5">
      <c r="A35" s="26"/>
      <c r="B35" s="29" t="s">
        <v>68</v>
      </c>
      <c r="C35" s="30"/>
      <c r="D35" s="25"/>
      <c r="E35" s="25"/>
      <c r="F35" s="25"/>
      <c r="G35" s="31"/>
      <c r="H35" s="32">
        <v>3674</v>
      </c>
      <c r="I35" s="32">
        <f t="shared" si="2"/>
        <v>3674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36" customFormat="1" ht="31.5">
      <c r="A36" s="26"/>
      <c r="B36" s="29" t="s">
        <v>69</v>
      </c>
      <c r="C36" s="30"/>
      <c r="D36" s="25"/>
      <c r="E36" s="25"/>
      <c r="F36" s="25"/>
      <c r="G36" s="31"/>
      <c r="H36" s="32">
        <v>523</v>
      </c>
      <c r="I36" s="32">
        <f t="shared" si="2"/>
        <v>523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s="36" customFormat="1" ht="31.5">
      <c r="A37" s="26"/>
      <c r="B37" s="29" t="s">
        <v>70</v>
      </c>
      <c r="C37" s="30"/>
      <c r="D37" s="25"/>
      <c r="E37" s="25"/>
      <c r="F37" s="25"/>
      <c r="G37" s="31"/>
      <c r="H37" s="32">
        <v>1002</v>
      </c>
      <c r="I37" s="32">
        <f t="shared" si="2"/>
        <v>1002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39" customFormat="1" ht="15.75">
      <c r="A38" s="26" t="s">
        <v>14</v>
      </c>
      <c r="B38" s="27" t="s">
        <v>32</v>
      </c>
      <c r="C38" s="28">
        <f aca="true" t="shared" si="5" ref="C38:H38">SUM(C39:C40)</f>
        <v>1522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-60</v>
      </c>
      <c r="I38" s="25">
        <f t="shared" si="2"/>
        <v>1462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39" customFormat="1" ht="15.75">
      <c r="A39" s="26"/>
      <c r="B39" s="29" t="s">
        <v>71</v>
      </c>
      <c r="C39" s="30">
        <v>654</v>
      </c>
      <c r="D39" s="37"/>
      <c r="E39" s="37"/>
      <c r="F39" s="37"/>
      <c r="G39" s="38"/>
      <c r="H39" s="32"/>
      <c r="I39" s="32">
        <f t="shared" si="2"/>
        <v>654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9" customFormat="1" ht="15.75">
      <c r="A40" s="26"/>
      <c r="B40" s="29" t="s">
        <v>72</v>
      </c>
      <c r="C40" s="30">
        <v>868</v>
      </c>
      <c r="D40" s="37"/>
      <c r="E40" s="37"/>
      <c r="F40" s="37"/>
      <c r="G40" s="38"/>
      <c r="H40" s="32">
        <v>-60</v>
      </c>
      <c r="I40" s="32">
        <f t="shared" si="2"/>
        <v>808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6" customFormat="1" ht="31.5">
      <c r="A41" s="26" t="s">
        <v>15</v>
      </c>
      <c r="B41" s="27" t="s">
        <v>104</v>
      </c>
      <c r="C41" s="28">
        <f>SUM(C42:C44)</f>
        <v>0</v>
      </c>
      <c r="D41" s="45"/>
      <c r="E41" s="45"/>
      <c r="F41" s="45"/>
      <c r="G41" s="31"/>
      <c r="H41" s="28">
        <f>SUM(H42:H44)</f>
        <v>2604</v>
      </c>
      <c r="I41" s="25">
        <f t="shared" si="2"/>
        <v>2604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s="39" customFormat="1" ht="15.75">
      <c r="A42" s="26" t="s">
        <v>105</v>
      </c>
      <c r="B42" s="29" t="s">
        <v>106</v>
      </c>
      <c r="C42" s="30"/>
      <c r="D42" s="37"/>
      <c r="E42" s="37"/>
      <c r="F42" s="37"/>
      <c r="G42" s="38"/>
      <c r="H42" s="32">
        <v>818</v>
      </c>
      <c r="I42" s="32">
        <f t="shared" si="2"/>
        <v>818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9" customFormat="1" ht="15.75">
      <c r="A43" s="26"/>
      <c r="B43" s="29" t="s">
        <v>107</v>
      </c>
      <c r="C43" s="30"/>
      <c r="D43" s="37"/>
      <c r="E43" s="37"/>
      <c r="F43" s="37"/>
      <c r="G43" s="38"/>
      <c r="H43" s="32">
        <v>670</v>
      </c>
      <c r="I43" s="32">
        <f t="shared" si="2"/>
        <v>670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9" customFormat="1" ht="15.75">
      <c r="A44" s="26"/>
      <c r="B44" s="29" t="s">
        <v>108</v>
      </c>
      <c r="C44" s="30"/>
      <c r="D44" s="37"/>
      <c r="E44" s="37"/>
      <c r="F44" s="37"/>
      <c r="G44" s="38"/>
      <c r="H44" s="32">
        <v>1116</v>
      </c>
      <c r="I44" s="32">
        <f t="shared" si="2"/>
        <v>1116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9" customFormat="1" ht="15.75">
      <c r="A45" s="26" t="s">
        <v>16</v>
      </c>
      <c r="B45" s="27" t="s">
        <v>12</v>
      </c>
      <c r="C45" s="28">
        <v>1008</v>
      </c>
      <c r="D45" s="37"/>
      <c r="E45" s="37"/>
      <c r="F45" s="37"/>
      <c r="G45" s="38"/>
      <c r="H45" s="25">
        <v>-565.73</v>
      </c>
      <c r="I45" s="25">
        <f t="shared" si="2"/>
        <v>442.27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36" customFormat="1" ht="31.5">
      <c r="A46" s="26" t="s">
        <v>109</v>
      </c>
      <c r="B46" s="27" t="s">
        <v>13</v>
      </c>
      <c r="C46" s="28">
        <v>3515</v>
      </c>
      <c r="D46" s="25"/>
      <c r="E46" s="25"/>
      <c r="F46" s="25"/>
      <c r="G46" s="31"/>
      <c r="H46" s="32"/>
      <c r="I46" s="25">
        <f t="shared" si="2"/>
        <v>3515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64" customFormat="1" ht="52.5" customHeight="1">
      <c r="A47" s="61" t="s">
        <v>24</v>
      </c>
      <c r="B47" s="62" t="s">
        <v>111</v>
      </c>
      <c r="C47" s="58">
        <f>C48+C74</f>
        <v>0</v>
      </c>
      <c r="D47" s="58">
        <f>D48+D74</f>
        <v>0</v>
      </c>
      <c r="E47" s="58">
        <f>E48+E74</f>
        <v>0</v>
      </c>
      <c r="F47" s="58">
        <f>F48+F74</f>
        <v>0</v>
      </c>
      <c r="G47" s="58">
        <f>G48+G74</f>
        <v>0</v>
      </c>
      <c r="H47" s="58">
        <f>H48+H51</f>
        <v>8031</v>
      </c>
      <c r="I47" s="58">
        <f t="shared" si="2"/>
        <v>8031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s="40" customFormat="1" ht="31.5" customHeight="1">
      <c r="A48" s="26" t="s">
        <v>7</v>
      </c>
      <c r="B48" s="70" t="s">
        <v>97</v>
      </c>
      <c r="C48" s="71"/>
      <c r="D48" s="51"/>
      <c r="E48" s="25"/>
      <c r="F48" s="25"/>
      <c r="G48" s="31"/>
      <c r="H48" s="25">
        <f>SUM(H49:H50)</f>
        <v>5752</v>
      </c>
      <c r="I48" s="25">
        <f t="shared" si="2"/>
        <v>5752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s="40" customFormat="1" ht="15.75">
      <c r="A49" s="26"/>
      <c r="B49" s="52" t="s">
        <v>100</v>
      </c>
      <c r="C49" s="28"/>
      <c r="D49" s="25"/>
      <c r="E49" s="25"/>
      <c r="F49" s="25"/>
      <c r="G49" s="31"/>
      <c r="H49" s="32">
        <v>3821</v>
      </c>
      <c r="I49" s="32">
        <f t="shared" si="2"/>
        <v>3821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s="40" customFormat="1" ht="15.75">
      <c r="A50" s="26"/>
      <c r="B50" s="53" t="s">
        <v>99</v>
      </c>
      <c r="C50" s="28"/>
      <c r="D50" s="25"/>
      <c r="E50" s="25"/>
      <c r="F50" s="25"/>
      <c r="G50" s="31"/>
      <c r="H50" s="32">
        <v>1931</v>
      </c>
      <c r="I50" s="32">
        <f t="shared" si="2"/>
        <v>1931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40" customFormat="1" ht="15.75">
      <c r="A51" s="26" t="s">
        <v>8</v>
      </c>
      <c r="B51" s="54" t="s">
        <v>101</v>
      </c>
      <c r="C51" s="54"/>
      <c r="D51" s="54"/>
      <c r="E51" s="25"/>
      <c r="F51" s="25"/>
      <c r="G51" s="31"/>
      <c r="H51" s="25">
        <f>SUM(H52)</f>
        <v>2279</v>
      </c>
      <c r="I51" s="25">
        <f t="shared" si="2"/>
        <v>2279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s="40" customFormat="1" ht="15.75">
      <c r="A52" s="26"/>
      <c r="B52" s="53" t="s">
        <v>102</v>
      </c>
      <c r="C52" s="28"/>
      <c r="D52" s="25"/>
      <c r="E52" s="25"/>
      <c r="F52" s="25"/>
      <c r="G52" s="31"/>
      <c r="H52" s="32">
        <v>2279</v>
      </c>
      <c r="I52" s="32">
        <f t="shared" si="2"/>
        <v>2279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s="64" customFormat="1" ht="20.25" customHeight="1">
      <c r="A53" s="61" t="s">
        <v>94</v>
      </c>
      <c r="B53" s="62" t="s">
        <v>23</v>
      </c>
      <c r="C53" s="58">
        <f aca="true" t="shared" si="6" ref="C53:H53">C54+C79</f>
        <v>219</v>
      </c>
      <c r="D53" s="58">
        <f t="shared" si="6"/>
        <v>0</v>
      </c>
      <c r="E53" s="58">
        <f t="shared" si="6"/>
        <v>0</v>
      </c>
      <c r="F53" s="58">
        <f t="shared" si="6"/>
        <v>0</v>
      </c>
      <c r="G53" s="58">
        <f t="shared" si="6"/>
        <v>0</v>
      </c>
      <c r="H53" s="58">
        <f t="shared" si="6"/>
        <v>3112.7</v>
      </c>
      <c r="I53" s="58">
        <f>C53+H53</f>
        <v>3331.7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s="40" customFormat="1" ht="15.75">
      <c r="A54" s="26"/>
      <c r="B54" s="27" t="s">
        <v>33</v>
      </c>
      <c r="C54" s="25">
        <f aca="true" t="shared" si="7" ref="C54:H54">C55+C57</f>
        <v>219</v>
      </c>
      <c r="D54" s="25">
        <f t="shared" si="7"/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2777</v>
      </c>
      <c r="I54" s="25">
        <f>C54+H54</f>
        <v>2996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s="40" customFormat="1" ht="15.75">
      <c r="A55" s="26" t="s">
        <v>7</v>
      </c>
      <c r="B55" s="27" t="s">
        <v>34</v>
      </c>
      <c r="C55" s="28">
        <f aca="true" t="shared" si="8" ref="C55:H55">SUM(C56)</f>
        <v>0</v>
      </c>
      <c r="D55" s="28">
        <f t="shared" si="8"/>
        <v>0</v>
      </c>
      <c r="E55" s="28">
        <f t="shared" si="8"/>
        <v>0</v>
      </c>
      <c r="F55" s="28">
        <f t="shared" si="8"/>
        <v>0</v>
      </c>
      <c r="G55" s="28">
        <f t="shared" si="8"/>
        <v>0</v>
      </c>
      <c r="H55" s="28">
        <f t="shared" si="8"/>
        <v>409</v>
      </c>
      <c r="I55" s="25">
        <f aca="true" t="shared" si="9" ref="I55:I86">C55+H55</f>
        <v>409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s="40" customFormat="1" ht="15.75">
      <c r="A56" s="41"/>
      <c r="B56" s="42" t="s">
        <v>73</v>
      </c>
      <c r="C56" s="28"/>
      <c r="D56" s="43"/>
      <c r="E56" s="43"/>
      <c r="F56" s="43"/>
      <c r="G56" s="43"/>
      <c r="H56" s="32">
        <v>409</v>
      </c>
      <c r="I56" s="32">
        <f t="shared" si="9"/>
        <v>409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40" customFormat="1" ht="15.75">
      <c r="A57" s="26" t="s">
        <v>8</v>
      </c>
      <c r="B57" s="27" t="s">
        <v>35</v>
      </c>
      <c r="C57" s="25">
        <f aca="true" t="shared" si="10" ref="C57:H57">C58+C66+C69+C75+C77</f>
        <v>219</v>
      </c>
      <c r="D57" s="25">
        <f t="shared" si="10"/>
        <v>0</v>
      </c>
      <c r="E57" s="25">
        <f t="shared" si="10"/>
        <v>0</v>
      </c>
      <c r="F57" s="25">
        <f t="shared" si="10"/>
        <v>0</v>
      </c>
      <c r="G57" s="25">
        <f t="shared" si="10"/>
        <v>0</v>
      </c>
      <c r="H57" s="25">
        <f t="shared" si="10"/>
        <v>2368</v>
      </c>
      <c r="I57" s="25">
        <f t="shared" si="9"/>
        <v>2587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40" customFormat="1" ht="15.75">
      <c r="A58" s="26" t="s">
        <v>36</v>
      </c>
      <c r="B58" s="27" t="s">
        <v>37</v>
      </c>
      <c r="C58" s="28"/>
      <c r="D58" s="43"/>
      <c r="E58" s="43"/>
      <c r="F58" s="43"/>
      <c r="G58" s="43"/>
      <c r="H58" s="25">
        <f>H59+H65</f>
        <v>966.1999999999999</v>
      </c>
      <c r="I58" s="25">
        <f t="shared" si="9"/>
        <v>966.1999999999999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s="40" customFormat="1" ht="31.5">
      <c r="A59" s="41"/>
      <c r="B59" s="42" t="s">
        <v>91</v>
      </c>
      <c r="C59" s="28"/>
      <c r="D59" s="43"/>
      <c r="E59" s="43"/>
      <c r="F59" s="43"/>
      <c r="G59" s="43"/>
      <c r="H59" s="32">
        <f>SUM(H60:H64)</f>
        <v>612.6999999999999</v>
      </c>
      <c r="I59" s="32">
        <f t="shared" si="9"/>
        <v>612.6999999999999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s="40" customFormat="1" ht="15.75">
      <c r="A60" s="41"/>
      <c r="B60" s="42" t="s">
        <v>74</v>
      </c>
      <c r="C60" s="28"/>
      <c r="D60" s="43"/>
      <c r="E60" s="43"/>
      <c r="F60" s="43"/>
      <c r="G60" s="43"/>
      <c r="H60" s="32">
        <v>54.9</v>
      </c>
      <c r="I60" s="32">
        <f t="shared" si="9"/>
        <v>54.9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s="40" customFormat="1" ht="15.75">
      <c r="A61" s="41"/>
      <c r="B61" s="42" t="s">
        <v>75</v>
      </c>
      <c r="C61" s="28"/>
      <c r="D61" s="43"/>
      <c r="E61" s="43"/>
      <c r="F61" s="43"/>
      <c r="G61" s="43"/>
      <c r="H61" s="32">
        <v>44.8</v>
      </c>
      <c r="I61" s="32">
        <f t="shared" si="9"/>
        <v>44.8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s="40" customFormat="1" ht="15.75">
      <c r="A62" s="41"/>
      <c r="B62" s="42" t="s">
        <v>76</v>
      </c>
      <c r="C62" s="28"/>
      <c r="D62" s="43"/>
      <c r="E62" s="43"/>
      <c r="F62" s="43"/>
      <c r="G62" s="43"/>
      <c r="H62" s="32">
        <v>14.2</v>
      </c>
      <c r="I62" s="32">
        <f t="shared" si="9"/>
        <v>14.2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s="40" customFormat="1" ht="15.75">
      <c r="A63" s="41"/>
      <c r="B63" s="42" t="s">
        <v>77</v>
      </c>
      <c r="C63" s="28"/>
      <c r="D63" s="43"/>
      <c r="E63" s="43"/>
      <c r="F63" s="43"/>
      <c r="G63" s="43"/>
      <c r="H63" s="32">
        <v>380</v>
      </c>
      <c r="I63" s="32">
        <f t="shared" si="9"/>
        <v>380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s="40" customFormat="1" ht="15.75">
      <c r="A64" s="41"/>
      <c r="B64" s="42" t="s">
        <v>78</v>
      </c>
      <c r="C64" s="28"/>
      <c r="D64" s="43"/>
      <c r="E64" s="43"/>
      <c r="F64" s="43"/>
      <c r="G64" s="43"/>
      <c r="H64" s="32">
        <v>118.8</v>
      </c>
      <c r="I64" s="32">
        <f t="shared" si="9"/>
        <v>118.8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s="40" customFormat="1" ht="31.5">
      <c r="A65" s="41"/>
      <c r="B65" s="42" t="s">
        <v>79</v>
      </c>
      <c r="C65" s="28"/>
      <c r="D65" s="43"/>
      <c r="E65" s="43"/>
      <c r="F65" s="43"/>
      <c r="G65" s="43"/>
      <c r="H65" s="32">
        <v>353.5</v>
      </c>
      <c r="I65" s="32">
        <f t="shared" si="9"/>
        <v>353.5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s="40" customFormat="1" ht="15.75">
      <c r="A66" s="26" t="s">
        <v>38</v>
      </c>
      <c r="B66" s="27" t="s">
        <v>39</v>
      </c>
      <c r="C66" s="28"/>
      <c r="D66" s="43"/>
      <c r="E66" s="43"/>
      <c r="F66" s="43"/>
      <c r="G66" s="43"/>
      <c r="H66" s="25">
        <f>SUM(H67:H68)</f>
        <v>72</v>
      </c>
      <c r="I66" s="25">
        <f t="shared" si="9"/>
        <v>72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s="40" customFormat="1" ht="15.75">
      <c r="A67" s="41"/>
      <c r="B67" s="42" t="s">
        <v>80</v>
      </c>
      <c r="C67" s="28"/>
      <c r="D67" s="43"/>
      <c r="E67" s="43"/>
      <c r="F67" s="43"/>
      <c r="G67" s="43"/>
      <c r="H67" s="32">
        <v>50</v>
      </c>
      <c r="I67" s="32">
        <f t="shared" si="9"/>
        <v>50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s="40" customFormat="1" ht="31.5">
      <c r="A68" s="41"/>
      <c r="B68" s="42" t="s">
        <v>81</v>
      </c>
      <c r="C68" s="28"/>
      <c r="D68" s="43"/>
      <c r="E68" s="43"/>
      <c r="F68" s="43"/>
      <c r="G68" s="43"/>
      <c r="H68" s="32">
        <v>22</v>
      </c>
      <c r="I68" s="32">
        <f t="shared" si="9"/>
        <v>22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s="40" customFormat="1" ht="15.75">
      <c r="A69" s="26" t="s">
        <v>40</v>
      </c>
      <c r="B69" s="27" t="s">
        <v>41</v>
      </c>
      <c r="C69" s="25">
        <f aca="true" t="shared" si="11" ref="C69:H69">SUM(C70:C74)</f>
        <v>219</v>
      </c>
      <c r="D69" s="25">
        <f t="shared" si="11"/>
        <v>0</v>
      </c>
      <c r="E69" s="25">
        <f t="shared" si="11"/>
        <v>0</v>
      </c>
      <c r="F69" s="25">
        <f t="shared" si="11"/>
        <v>0</v>
      </c>
      <c r="G69" s="25">
        <f t="shared" si="11"/>
        <v>0</v>
      </c>
      <c r="H69" s="25">
        <f t="shared" si="11"/>
        <v>780.7</v>
      </c>
      <c r="I69" s="25">
        <f t="shared" si="9"/>
        <v>999.7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s="40" customFormat="1" ht="15.75">
      <c r="A70" s="41"/>
      <c r="B70" s="42" t="s">
        <v>82</v>
      </c>
      <c r="C70" s="30">
        <v>219</v>
      </c>
      <c r="D70" s="43"/>
      <c r="E70" s="43"/>
      <c r="F70" s="43"/>
      <c r="G70" s="43"/>
      <c r="H70" s="32"/>
      <c r="I70" s="32">
        <f t="shared" si="9"/>
        <v>219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s="40" customFormat="1" ht="47.25">
      <c r="A71" s="41"/>
      <c r="B71" s="42" t="s">
        <v>42</v>
      </c>
      <c r="C71" s="28"/>
      <c r="D71" s="43"/>
      <c r="E71" s="43"/>
      <c r="F71" s="43"/>
      <c r="G71" s="43"/>
      <c r="H71" s="32">
        <v>503</v>
      </c>
      <c r="I71" s="32">
        <f t="shared" si="9"/>
        <v>503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40" customFormat="1" ht="39" customHeight="1">
      <c r="A72" s="41"/>
      <c r="B72" s="42" t="s">
        <v>83</v>
      </c>
      <c r="C72" s="28"/>
      <c r="D72" s="43"/>
      <c r="E72" s="43"/>
      <c r="F72" s="43"/>
      <c r="G72" s="43"/>
      <c r="H72" s="32">
        <v>42.7</v>
      </c>
      <c r="I72" s="32">
        <f t="shared" si="9"/>
        <v>42.7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40" customFormat="1" ht="31.5">
      <c r="A73" s="26"/>
      <c r="B73" s="72" t="s">
        <v>103</v>
      </c>
      <c r="C73" s="28"/>
      <c r="D73" s="43"/>
      <c r="E73" s="43"/>
      <c r="F73" s="43"/>
      <c r="G73" s="43"/>
      <c r="H73" s="32">
        <v>99</v>
      </c>
      <c r="I73" s="32">
        <f t="shared" si="9"/>
        <v>99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s="40" customFormat="1" ht="31.5">
      <c r="A74" s="41"/>
      <c r="B74" s="42" t="s">
        <v>84</v>
      </c>
      <c r="C74" s="28"/>
      <c r="D74" s="43"/>
      <c r="E74" s="43"/>
      <c r="F74" s="43"/>
      <c r="G74" s="43"/>
      <c r="H74" s="32">
        <v>136</v>
      </c>
      <c r="I74" s="32">
        <f t="shared" si="9"/>
        <v>136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s="40" customFormat="1" ht="15.75">
      <c r="A75" s="26" t="s">
        <v>43</v>
      </c>
      <c r="B75" s="27" t="s">
        <v>44</v>
      </c>
      <c r="C75" s="28"/>
      <c r="D75" s="43"/>
      <c r="E75" s="43"/>
      <c r="F75" s="43"/>
      <c r="G75" s="43"/>
      <c r="H75" s="25">
        <f>SUM(H76)</f>
        <v>527.1</v>
      </c>
      <c r="I75" s="25">
        <f t="shared" si="9"/>
        <v>527.1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s="40" customFormat="1" ht="31.5">
      <c r="A76" s="41"/>
      <c r="B76" s="42" t="s">
        <v>85</v>
      </c>
      <c r="C76" s="28"/>
      <c r="D76" s="43"/>
      <c r="E76" s="43"/>
      <c r="F76" s="43"/>
      <c r="G76" s="43"/>
      <c r="H76" s="32">
        <v>527.1</v>
      </c>
      <c r="I76" s="32">
        <f t="shared" si="9"/>
        <v>527.1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s="40" customFormat="1" ht="15.75">
      <c r="A77" s="26" t="s">
        <v>45</v>
      </c>
      <c r="B77" s="27" t="s">
        <v>46</v>
      </c>
      <c r="C77" s="28"/>
      <c r="D77" s="43"/>
      <c r="E77" s="43"/>
      <c r="F77" s="43"/>
      <c r="G77" s="43"/>
      <c r="H77" s="25">
        <f>SUM(H78)</f>
        <v>22</v>
      </c>
      <c r="I77" s="25">
        <f t="shared" si="9"/>
        <v>22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s="40" customFormat="1" ht="31.5">
      <c r="A78" s="41"/>
      <c r="B78" s="42" t="s">
        <v>86</v>
      </c>
      <c r="C78" s="28"/>
      <c r="D78" s="43"/>
      <c r="E78" s="43"/>
      <c r="F78" s="43"/>
      <c r="G78" s="43"/>
      <c r="H78" s="32">
        <v>22</v>
      </c>
      <c r="I78" s="32">
        <f t="shared" si="9"/>
        <v>22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s="40" customFormat="1" ht="15.75">
      <c r="A79" s="26"/>
      <c r="B79" s="27" t="s">
        <v>90</v>
      </c>
      <c r="C79" s="28"/>
      <c r="D79" s="43"/>
      <c r="E79" s="43"/>
      <c r="F79" s="43"/>
      <c r="G79" s="43"/>
      <c r="H79" s="25">
        <f>H80</f>
        <v>335.7</v>
      </c>
      <c r="I79" s="25">
        <f t="shared" si="9"/>
        <v>335.7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s="40" customFormat="1" ht="15.75">
      <c r="A80" s="26" t="s">
        <v>9</v>
      </c>
      <c r="B80" s="27" t="s">
        <v>35</v>
      </c>
      <c r="C80" s="28"/>
      <c r="D80" s="43"/>
      <c r="E80" s="43"/>
      <c r="F80" s="43"/>
      <c r="G80" s="43"/>
      <c r="H80" s="25">
        <f>H81+H83</f>
        <v>335.7</v>
      </c>
      <c r="I80" s="25">
        <f>C80+H80</f>
        <v>335.7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s="40" customFormat="1" ht="15.75">
      <c r="A81" s="26" t="s">
        <v>48</v>
      </c>
      <c r="B81" s="27" t="s">
        <v>47</v>
      </c>
      <c r="C81" s="28"/>
      <c r="D81" s="43"/>
      <c r="E81" s="43"/>
      <c r="F81" s="43"/>
      <c r="G81" s="43"/>
      <c r="H81" s="32">
        <v>263.7</v>
      </c>
      <c r="I81" s="32">
        <f t="shared" si="9"/>
        <v>263.7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s="40" customFormat="1" ht="31.5">
      <c r="A82" s="41"/>
      <c r="B82" s="42" t="s">
        <v>87</v>
      </c>
      <c r="C82" s="28"/>
      <c r="D82" s="43"/>
      <c r="E82" s="43"/>
      <c r="F82" s="43"/>
      <c r="G82" s="43"/>
      <c r="H82" s="32">
        <v>264</v>
      </c>
      <c r="I82" s="32">
        <f t="shared" si="9"/>
        <v>264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s="40" customFormat="1" ht="15.75">
      <c r="A83" s="26" t="s">
        <v>49</v>
      </c>
      <c r="B83" s="27" t="s">
        <v>44</v>
      </c>
      <c r="C83" s="28"/>
      <c r="D83" s="43"/>
      <c r="E83" s="43"/>
      <c r="F83" s="43"/>
      <c r="G83" s="43"/>
      <c r="H83" s="32">
        <f>SUM(H84)</f>
        <v>72</v>
      </c>
      <c r="I83" s="32">
        <f t="shared" si="9"/>
        <v>72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s="40" customFormat="1" ht="19.5" customHeight="1">
      <c r="A84" s="41"/>
      <c r="B84" s="42" t="s">
        <v>88</v>
      </c>
      <c r="C84" s="28"/>
      <c r="D84" s="43"/>
      <c r="E84" s="43"/>
      <c r="F84" s="43"/>
      <c r="G84" s="43"/>
      <c r="H84" s="32">
        <v>72</v>
      </c>
      <c r="I84" s="32">
        <f t="shared" si="9"/>
        <v>72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s="64" customFormat="1" ht="36.75" customHeight="1">
      <c r="A85" s="65" t="s">
        <v>98</v>
      </c>
      <c r="B85" s="66" t="s">
        <v>96</v>
      </c>
      <c r="C85" s="67">
        <f>SUM(C86)</f>
        <v>461.13</v>
      </c>
      <c r="D85" s="68"/>
      <c r="E85" s="68"/>
      <c r="F85" s="68"/>
      <c r="G85" s="68"/>
      <c r="H85" s="69"/>
      <c r="I85" s="58">
        <f t="shared" si="9"/>
        <v>461.13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</row>
    <row r="86" spans="1:25" s="40" customFormat="1" ht="19.5" customHeight="1">
      <c r="A86" s="41"/>
      <c r="B86" s="49" t="s">
        <v>95</v>
      </c>
      <c r="C86" s="30">
        <v>461.13</v>
      </c>
      <c r="D86" s="50"/>
      <c r="E86" s="50"/>
      <c r="F86" s="50"/>
      <c r="G86" s="50"/>
      <c r="H86" s="32"/>
      <c r="I86" s="32">
        <f t="shared" si="9"/>
        <v>461.13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9" ht="15.75">
      <c r="A87" s="26"/>
      <c r="B87" s="44" t="s">
        <v>17</v>
      </c>
      <c r="C87" s="45">
        <f aca="true" t="shared" si="12" ref="C87:H87">C8+C53+C85+C47</f>
        <v>57992.13</v>
      </c>
      <c r="D87" s="45">
        <f t="shared" si="12"/>
        <v>0</v>
      </c>
      <c r="E87" s="45">
        <f t="shared" si="12"/>
        <v>0</v>
      </c>
      <c r="F87" s="45">
        <f t="shared" si="12"/>
        <v>0</v>
      </c>
      <c r="G87" s="45">
        <f t="shared" si="12"/>
        <v>0</v>
      </c>
      <c r="H87" s="45">
        <f t="shared" si="12"/>
        <v>11143.7</v>
      </c>
      <c r="I87" s="25">
        <f>C87+H87</f>
        <v>69135.83</v>
      </c>
    </row>
  </sheetData>
  <mergeCells count="1">
    <mergeCell ref="B5:I5"/>
  </mergeCells>
  <conditionalFormatting sqref="D1">
    <cfRule type="cellIs" priority="1" dxfId="0" operator="lessThan" stopIfTrue="1">
      <formula>0</formula>
    </cfRule>
  </conditionalFormatting>
  <printOptions/>
  <pageMargins left="1.1811023622047245" right="0.3937007874015748" top="0.7874015748031497" bottom="0.7874015748031497" header="0.07874015748031496" footer="0.31496062992125984"/>
  <pageSetup cellComments="asDisplayed" fitToHeight="3" horizontalDpi="600" verticalDpi="600" orientation="portrait" paperSize="9" scale="78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Pavlenko</cp:lastModifiedBy>
  <cp:lastPrinted>2007-09-28T06:57:45Z</cp:lastPrinted>
  <dcterms:created xsi:type="dcterms:W3CDTF">2006-10-20T01:44:38Z</dcterms:created>
  <dcterms:modified xsi:type="dcterms:W3CDTF">2007-11-05T10:26:44Z</dcterms:modified>
  <cp:category/>
  <cp:version/>
  <cp:contentType/>
  <cp:contentStatus/>
</cp:coreProperties>
</file>