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21.12.2023\ПОПРАВКА\Решение+приложения\"/>
    </mc:Choice>
  </mc:AlternateContent>
  <bookViews>
    <workbookView xWindow="90" yWindow="45" windowWidth="13245" windowHeight="8040"/>
  </bookViews>
  <sheets>
    <sheet name="Приложение 1" sheetId="1" r:id="rId1"/>
  </sheets>
  <definedNames>
    <definedName name="Z_2390F467_B07E_4A17_8FB3_C1BB400FECA7_.wvu.Cols" localSheetId="0" hidden="1">'Приложение 1'!$E:$E</definedName>
    <definedName name="Z_2390F467_B07E_4A17_8FB3_C1BB400FECA7_.wvu.PrintArea" localSheetId="0" hidden="1">'Приложение 1'!$A$1:$D$47</definedName>
    <definedName name="Z_337EB6B7_C8B3_4EB4_8FD2_98259511D6E6_.wvu.Cols" localSheetId="0" hidden="1">'Приложение 1'!$E:$E</definedName>
    <definedName name="Z_337EB6B7_C8B3_4EB4_8FD2_98259511D6E6_.wvu.PrintArea" localSheetId="0" hidden="1">'Приложение 1'!$A$1:$D$45</definedName>
    <definedName name="Z_40C9990F_9B19_4464_A4E2_62235439A3DC_.wvu.Cols" localSheetId="0" hidden="1">'Приложение 1'!$E:$E</definedName>
    <definedName name="Z_40C9990F_9B19_4464_A4E2_62235439A3DC_.wvu.PrintArea" localSheetId="0" hidden="1">'Приложение 1'!$A$1:$D$45</definedName>
    <definedName name="Z_766335DE_7AA1_4390_B0F8_D4D2A89F77CD_.wvu.Cols" localSheetId="0" hidden="1">'Приложение 1'!$E:$E</definedName>
    <definedName name="Z_766335DE_7AA1_4390_B0F8_D4D2A89F77CD_.wvu.PrintArea" localSheetId="0" hidden="1">'Приложение 1'!$A$1:$D$62</definedName>
    <definedName name="Z_7AABD1D3_2793_4DC8_8B86_074BF38EF2AB_.wvu.Cols" localSheetId="0" hidden="1">'Приложение 1'!$E:$E</definedName>
    <definedName name="Z_7AABD1D3_2793_4DC8_8B86_074BF38EF2AB_.wvu.PrintArea" localSheetId="0" hidden="1">'Приложение 1'!$A$1:$D$47</definedName>
    <definedName name="_xlnm.Print_Area" localSheetId="0">'Приложение 1'!$A$1:$D$62</definedName>
  </definedNames>
  <calcPr calcId="162913"/>
  <customWorkbookViews>
    <customWorkbookView name="Kologrivova - Личное представление" guid="{766335DE-7AA1-4390-B0F8-D4D2A89F77CD}" mergeInterval="0" personalView="1" maximized="1" xWindow="-1928" yWindow="-6" windowWidth="1936" windowHeight="1056" activeSheetId="1"/>
    <customWorkbookView name="Чумакова С.А. - Личное представление" guid="{7AABD1D3-2793-4DC8-8B86-074BF38EF2AB}" mergeInterval="0" personalView="1" maximized="1" xWindow="1" yWindow="1" windowWidth="1916" windowHeight="850" activeSheetId="1"/>
    <customWorkbookView name="Парфененко А.В. - Личное представление" guid="{337EB6B7-C8B3-4EB4-8FD2-98259511D6E6}" mergeInterval="0" personalView="1" maximized="1" xWindow="-8" yWindow="-8" windowWidth="1936" windowHeight="1056" activeSheetId="1"/>
    <customWorkbookView name="Шурыгина С.В. - Личное представление" guid="{40C9990F-9B19-4464-A4E2-62235439A3DC}" mergeInterval="0" personalView="1" maximized="1" xWindow="1" yWindow="1" windowWidth="1916" windowHeight="802" activeSheetId="1"/>
    <customWorkbookView name="Жилина Е.В. - Личное представление" guid="{2390F467-B07E-4A17-8FB3-C1BB400FECA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16" i="1" l="1"/>
  <c r="D16" i="1" s="1"/>
  <c r="C17" i="1" l="1"/>
  <c r="C18" i="1" l="1"/>
  <c r="D18" i="1" s="1"/>
  <c r="C22" i="1"/>
  <c r="D22" i="1" s="1"/>
  <c r="D17" i="1"/>
  <c r="D19" i="1"/>
  <c r="D20" i="1"/>
  <c r="D21" i="1"/>
  <c r="D23" i="1"/>
  <c r="D24" i="1"/>
  <c r="D15" i="1"/>
  <c r="C14" i="1" l="1"/>
  <c r="D14" i="1"/>
  <c r="D11" i="1"/>
  <c r="D12" i="1"/>
  <c r="D13" i="1"/>
  <c r="C10" i="1"/>
  <c r="B10" i="1"/>
  <c r="D10" i="1" l="1"/>
  <c r="F25" i="1" s="1"/>
  <c r="B25" i="1"/>
  <c r="C25" i="1" l="1"/>
  <c r="E25" i="1" l="1"/>
</calcChain>
</file>

<file path=xl/sharedStrings.xml><?xml version="1.0" encoding="utf-8"?>
<sst xmlns="http://schemas.openxmlformats.org/spreadsheetml/2006/main" count="28" uniqueCount="28">
  <si>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</si>
  <si>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</si>
  <si>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</si>
  <si>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</si>
  <si>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</si>
  <si>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</si>
  <si>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</si>
  <si>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</si>
  <si>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</si>
  <si>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</si>
  <si>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</si>
  <si>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</si>
  <si>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</si>
  <si>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</si>
  <si>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</si>
  <si>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</si>
  <si>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</si>
  <si>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</si>
  <si>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</si>
  <si>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</si>
  <si>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</si>
  <si>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</si>
  <si>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</si>
  <si>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</si>
  <si>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Основные параметры бюджета ЗАТО Северск на 2023 год</t>
  </si>
  <si>
    <t>77 38 60</t>
  </si>
  <si>
    <t>Кириллова Ольга Николаевна</t>
  </si>
  <si>
    <t xml:space="preserve"> -129 348,49;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</si>
</sst>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3"/>
    <xf numFmtId="0" fontId="3" fillId="0" borderId="1" xfId="5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5" fillId="0" borderId="0" xfId="2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4" fontId="5" fillId="0" borderId="1" xfId="3" applyNumberFormat="1" applyFont="1" applyBorder="1" applyAlignment="1">
      <alignment horizontal="right"/>
    </xf>
    <xf numFmtId="0" fontId="5" fillId="0" borderId="1" xfId="4" applyNumberFormat="1" applyFont="1" applyBorder="1" applyAlignment="1">
      <alignment horizontal="left" vertical="top" wrapText="1"/>
    </xf>
    <xf numFmtId="4" fontId="4" fillId="0" borderId="0" xfId="2" applyNumberFormat="1"/>
    <xf numFmtId="4" fontId="5" fillId="2" borderId="1" xfId="3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8" Type="http://schemas.openxmlformats.org/officeDocument/2006/relationships/revisionLog" Target="revisionLog7.xml"/><Relationship Id="rId26" Type="http://schemas.openxmlformats.org/officeDocument/2006/relationships/revisionLog" Target="revisionLog12.xml"/><Relationship Id="rId39" Type="http://schemas.openxmlformats.org/officeDocument/2006/relationships/revisionLog" Target="revisionLog13.xml"/><Relationship Id="rId3" Type="http://schemas.openxmlformats.org/officeDocument/2006/relationships/revisionLog" Target="revisionLog111.xml"/><Relationship Id="rId21" Type="http://schemas.openxmlformats.org/officeDocument/2006/relationships/revisionLog" Target="revisionLog121.xml"/><Relationship Id="rId34" Type="http://schemas.openxmlformats.org/officeDocument/2006/relationships/revisionLog" Target="revisionLog131.xml"/><Relationship Id="rId42" Type="http://schemas.openxmlformats.org/officeDocument/2006/relationships/revisionLog" Target="revisionLog14.xml"/><Relationship Id="rId47" Type="http://schemas.openxmlformats.org/officeDocument/2006/relationships/revisionLog" Target="revisionLog10.xml"/><Relationship Id="rId50" Type="http://schemas.openxmlformats.org/officeDocument/2006/relationships/revisionLog" Target="revisionLog22.xml"/><Relationship Id="rId7" Type="http://schemas.openxmlformats.org/officeDocument/2006/relationships/revisionLog" Target="revisionLog1211.xml"/><Relationship Id="rId12" Type="http://schemas.openxmlformats.org/officeDocument/2006/relationships/revisionLog" Target="revisionLog1311.xml"/><Relationship Id="rId17" Type="http://schemas.openxmlformats.org/officeDocument/2006/relationships/revisionLog" Target="revisionLog6.xml"/><Relationship Id="rId25" Type="http://schemas.openxmlformats.org/officeDocument/2006/relationships/revisionLog" Target="revisionLog141.xml"/><Relationship Id="rId33" Type="http://schemas.openxmlformats.org/officeDocument/2006/relationships/revisionLog" Target="revisionLog15.xml"/><Relationship Id="rId38" Type="http://schemas.openxmlformats.org/officeDocument/2006/relationships/revisionLog" Target="revisionLog16.xml"/><Relationship Id="rId46" Type="http://schemas.openxmlformats.org/officeDocument/2006/relationships/revisionLog" Target="revisionLog1.xml"/><Relationship Id="rId2" Type="http://schemas.openxmlformats.org/officeDocument/2006/relationships/revisionLog" Target="revisionLog1111.xml"/><Relationship Id="rId16" Type="http://schemas.openxmlformats.org/officeDocument/2006/relationships/revisionLog" Target="revisionLog5.xml"/><Relationship Id="rId20" Type="http://schemas.openxmlformats.org/officeDocument/2006/relationships/revisionLog" Target="revisionLog1411.xml"/><Relationship Id="rId29" Type="http://schemas.openxmlformats.org/officeDocument/2006/relationships/revisionLog" Target="revisionLog151.xml"/><Relationship Id="rId41" Type="http://schemas.openxmlformats.org/officeDocument/2006/relationships/revisionLog" Target="revisionLog17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1.xml"/><Relationship Id="rId11" Type="http://schemas.openxmlformats.org/officeDocument/2006/relationships/revisionLog" Target="revisionLog13111.xml"/><Relationship Id="rId24" Type="http://schemas.openxmlformats.org/officeDocument/2006/relationships/revisionLog" Target="revisionLog1511.xml"/><Relationship Id="rId32" Type="http://schemas.openxmlformats.org/officeDocument/2006/relationships/revisionLog" Target="revisionLog161.xml"/><Relationship Id="rId37" Type="http://schemas.openxmlformats.org/officeDocument/2006/relationships/revisionLog" Target="revisionLog171.xml"/><Relationship Id="rId40" Type="http://schemas.openxmlformats.org/officeDocument/2006/relationships/revisionLog" Target="revisionLog18.xml"/><Relationship Id="rId45" Type="http://schemas.openxmlformats.org/officeDocument/2006/relationships/revisionLog" Target="revisionLog19.xml"/><Relationship Id="rId5" Type="http://schemas.openxmlformats.org/officeDocument/2006/relationships/revisionLog" Target="revisionLog121111.xml"/><Relationship Id="rId15" Type="http://schemas.openxmlformats.org/officeDocument/2006/relationships/revisionLog" Target="revisionLog4.xml"/><Relationship Id="rId23" Type="http://schemas.openxmlformats.org/officeDocument/2006/relationships/revisionLog" Target="revisionLog9.xml"/><Relationship Id="rId28" Type="http://schemas.openxmlformats.org/officeDocument/2006/relationships/revisionLog" Target="revisionLog1611.xml"/><Relationship Id="rId36" Type="http://schemas.openxmlformats.org/officeDocument/2006/relationships/revisionLog" Target="revisionLog1711.xml"/><Relationship Id="rId49" Type="http://schemas.openxmlformats.org/officeDocument/2006/relationships/revisionLog" Target="revisionLog21.xml"/><Relationship Id="rId10" Type="http://schemas.openxmlformats.org/officeDocument/2006/relationships/revisionLog" Target="revisionLog131111.xml"/><Relationship Id="rId19" Type="http://schemas.openxmlformats.org/officeDocument/2006/relationships/revisionLog" Target="revisionLog14111.xml"/><Relationship Id="rId31" Type="http://schemas.openxmlformats.org/officeDocument/2006/relationships/revisionLog" Target="revisionLog17111.xml"/><Relationship Id="rId44" Type="http://schemas.openxmlformats.org/officeDocument/2006/relationships/revisionLog" Target="revisionLog191.xml"/><Relationship Id="rId4" Type="http://schemas.openxmlformats.org/officeDocument/2006/relationships/revisionLog" Target="revisionLog2.xml"/><Relationship Id="rId9" Type="http://schemas.openxmlformats.org/officeDocument/2006/relationships/revisionLog" Target="revisionLog1311111.xml"/><Relationship Id="rId14" Type="http://schemas.openxmlformats.org/officeDocument/2006/relationships/revisionLog" Target="revisionLog141111.xml"/><Relationship Id="rId22" Type="http://schemas.openxmlformats.org/officeDocument/2006/relationships/revisionLog" Target="revisionLog8.xml"/><Relationship Id="rId27" Type="http://schemas.openxmlformats.org/officeDocument/2006/relationships/revisionLog" Target="revisionLog16111.xml"/><Relationship Id="rId30" Type="http://schemas.openxmlformats.org/officeDocument/2006/relationships/revisionLog" Target="revisionLog171111.xml"/><Relationship Id="rId35" Type="http://schemas.openxmlformats.org/officeDocument/2006/relationships/revisionLog" Target="revisionLog181.xml"/><Relationship Id="rId43" Type="http://schemas.openxmlformats.org/officeDocument/2006/relationships/revisionLog" Target="revisionLog1911.xml"/><Relationship Id="rId48" Type="http://schemas.openxmlformats.org/officeDocument/2006/relationships/revisionLog" Target="revisionLog20.xml"/><Relationship Id="rId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72CE7E-E253-4FEC-97B5-CE30D4CF303E}" diskRevisions="1" revisionId="382" version="50">
  <header guid="{E97D151A-ABA0-425A-BCCE-0F085D13DF93}" dateTime="2023-12-07T16:26:14" maxSheetId="2" userName="Чумакова С.А." r:id="rId1">
    <sheetIdMap count="1">
      <sheetId val="1"/>
    </sheetIdMap>
  </header>
  <header guid="{AEDFF044-E8C1-455C-989B-2946F4383DA7}" dateTime="2023-12-07T16:30:48" maxSheetId="2" userName="Чумакова С.А." r:id="rId2" minRId="1" maxRId="2">
    <sheetIdMap count="1">
      <sheetId val="1"/>
    </sheetIdMap>
  </header>
  <header guid="{0F1A39C3-45B6-4070-822E-83715804786A}" dateTime="2023-12-07T16:32:22" maxSheetId="2" userName="Чумакова С.А." r:id="rId3" minRId="5" maxRId="7">
    <sheetIdMap count="1">
      <sheetId val="1"/>
    </sheetIdMap>
  </header>
  <header guid="{A736BCB0-A7D5-48A8-ABCA-E54A28852227}" dateTime="2023-12-07T16:58:27" maxSheetId="2" userName="Парфененко А.В." r:id="rId4" minRId="10" maxRId="20">
    <sheetIdMap count="1">
      <sheetId val="1"/>
    </sheetIdMap>
  </header>
  <header guid="{C579CB85-0333-4567-BE75-731C25CAD59C}" dateTime="2023-12-07T17:00:03" maxSheetId="2" userName="Чумакова С.А." r:id="rId5">
    <sheetIdMap count="1">
      <sheetId val="1"/>
    </sheetIdMap>
  </header>
  <header guid="{A3858A3C-FA01-4552-9AD9-1D8F0ECC6F41}" dateTime="2023-12-07T17:39:25" maxSheetId="2" userName="Шурыгина С.В." r:id="rId6">
    <sheetIdMap count="1">
      <sheetId val="1"/>
    </sheetIdMap>
  </header>
  <header guid="{4E191108-29AE-4873-AD6F-7530AD12C9D6}" dateTime="2023-12-07T18:16:55" maxSheetId="2" userName="Чумакова С.А." r:id="rId7" minRId="27">
    <sheetIdMap count="1">
      <sheetId val="1"/>
    </sheetIdMap>
  </header>
  <header guid="{4A880730-084E-48D3-8037-A47DB43A16F5}" dateTime="2023-12-08T07:56:02" maxSheetId="2" userName="Kologrivova" r:id="rId8" minRId="30">
    <sheetIdMap count="1">
      <sheetId val="1"/>
    </sheetIdMap>
  </header>
  <header guid="{26EE76B7-B2D4-4773-B7D8-E7B7105C6E8D}" dateTime="2023-12-08T10:00:35" maxSheetId="2" userName="Чумакова С.А." r:id="rId9" minRId="33" maxRId="63">
    <sheetIdMap count="1">
      <sheetId val="1"/>
    </sheetIdMap>
  </header>
  <header guid="{DE7813A0-D1F6-4C50-978A-6D84E65950DB}" dateTime="2023-12-08T10:01:11" maxSheetId="2" userName="Чумакова С.А." r:id="rId10" minRId="66" maxRId="75">
    <sheetIdMap count="1">
      <sheetId val="1"/>
    </sheetIdMap>
  </header>
  <header guid="{AF00BD83-2F51-41F7-8C90-D18629DC456E}" dateTime="2023-12-08T10:01:40" maxSheetId="2" userName="Чумакова С.А." r:id="rId11" minRId="78" maxRId="92">
    <sheetIdMap count="1">
      <sheetId val="1"/>
    </sheetIdMap>
  </header>
  <header guid="{0FE07451-2452-4923-9CC8-23628BAE58CE}" dateTime="2023-12-08T10:16:44" maxSheetId="2" userName="Чумакова С.А." r:id="rId12" minRId="95" maxRId="137">
    <sheetIdMap count="1">
      <sheetId val="1"/>
    </sheetIdMap>
  </header>
  <header guid="{A3A63DEB-32F9-4165-9A2D-20D77BB5B866}" dateTime="2023-12-08T10:20:31" maxSheetId="2" userName="Чумакова С.А." r:id="rId13">
    <sheetIdMap count="1">
      <sheetId val="1"/>
    </sheetIdMap>
  </header>
  <header guid="{F7939AEC-F9E2-41A6-94BA-28176450C559}" dateTime="2023-12-08T10:24:16" maxSheetId="2" userName="Чумакова С.А." r:id="rId14" minRId="142">
    <sheetIdMap count="1">
      <sheetId val="1"/>
    </sheetIdMap>
  </header>
  <header guid="{AB170850-10F8-4A36-ACB6-CE0F1F35A8AD}" dateTime="2023-12-08T12:36:10" maxSheetId="2" userName="Жилина Е.В." r:id="rId15" minRId="145" maxRId="149">
    <sheetIdMap count="1">
      <sheetId val="1"/>
    </sheetIdMap>
  </header>
  <header guid="{09EBD4C8-2550-4A05-B798-FF9AFD3E7682}" dateTime="2023-12-08T12:36:59" maxSheetId="2" userName="Жилина Е.В." r:id="rId16" minRId="152">
    <sheetIdMap count="1">
      <sheetId val="1"/>
    </sheetIdMap>
  </header>
  <header guid="{F94A83C4-5A28-4F92-8D62-43F12BF9B0D4}" dateTime="2023-12-08T13:36:28" maxSheetId="2" userName="Парфененко А.В." r:id="rId17" minRId="153" maxRId="158">
    <sheetIdMap count="1">
      <sheetId val="1"/>
    </sheetIdMap>
  </header>
  <header guid="{B8FDFB8C-44DF-49F0-AA50-9FE56C8BBFDF}" dateTime="2023-12-08T15:23:42" maxSheetId="2" userName="Kologrivova" r:id="rId18" minRId="161">
    <sheetIdMap count="1">
      <sheetId val="1"/>
    </sheetIdMap>
  </header>
  <header guid="{8E54273A-D712-48BC-9159-7C76B7542AAE}" dateTime="2023-12-08T15:39:38" maxSheetId="2" userName="Чумакова С.А." r:id="rId19" minRId="164">
    <sheetIdMap count="1">
      <sheetId val="1"/>
    </sheetIdMap>
  </header>
  <header guid="{E0F85E7D-F50F-486D-B30B-FF93D76F73CC}" dateTime="2023-12-08T15:39:44" maxSheetId="2" userName="Чумакова С.А." r:id="rId20">
    <sheetIdMap count="1">
      <sheetId val="1"/>
    </sheetIdMap>
  </header>
  <header guid="{840F8496-1236-4B2C-8145-5142A9D5EBB1}" dateTime="2023-12-08T15:58:24" maxSheetId="2" userName="Чумакова С.А." r:id="rId21">
    <sheetIdMap count="1">
      <sheetId val="1"/>
    </sheetIdMap>
  </header>
  <header guid="{91B4E744-B8CB-4B41-A71D-F46883DFD1A5}" dateTime="2023-12-08T16:00:06" maxSheetId="2" userName="Парфененко А.В." r:id="rId22" minRId="171">
    <sheetIdMap count="1">
      <sheetId val="1"/>
    </sheetIdMap>
  </header>
  <header guid="{8196D0B5-04A5-49AB-A686-FE9A0F1104AC}" dateTime="2023-12-08T16:09:48" maxSheetId="2" userName="Kologrivova" r:id="rId23">
    <sheetIdMap count="1">
      <sheetId val="1"/>
    </sheetIdMap>
  </header>
  <header guid="{44D3B6AE-313F-4DBB-AB5C-7EAB6D3C5165}" dateTime="2023-12-15T09:19:02" maxSheetId="2" userName="Чумакова С.А." r:id="rId24">
    <sheetIdMap count="1">
      <sheetId val="1"/>
    </sheetIdMap>
  </header>
  <header guid="{32871548-299F-4F35-8F0D-2D3BE96BF604}" dateTime="2023-12-15T09:19:10" maxSheetId="2" userName="Чумакова С.А." r:id="rId25">
    <sheetIdMap count="1">
      <sheetId val="1"/>
    </sheetIdMap>
  </header>
  <header guid="{30B355F1-05A0-4FE8-88DA-5E6147491CBE}" dateTime="2023-12-19T17:26:20" maxSheetId="2" userName="Чумакова С.А." r:id="rId26" minRId="180" maxRId="182">
    <sheetIdMap count="1">
      <sheetId val="1"/>
    </sheetIdMap>
  </header>
  <header guid="{A08FBEF0-D014-4F26-8893-50DCA5B88582}" dateTime="2023-12-19T17:27:40" maxSheetId="2" userName="Чумакова С.А." r:id="rId27">
    <sheetIdMap count="1">
      <sheetId val="1"/>
    </sheetIdMap>
  </header>
  <header guid="{E928FC88-D560-424A-960A-940AD009F7B3}" dateTime="2023-12-19T17:33:54" maxSheetId="2" userName="Чумакова С.А." r:id="rId28">
    <sheetIdMap count="1">
      <sheetId val="1"/>
    </sheetIdMap>
  </header>
  <header guid="{B299EABD-16D2-4ADA-A928-C20A763D8944}" dateTime="2023-12-19T17:38:29" maxSheetId="2" userName="Чумакова С.А." r:id="rId29">
    <sheetIdMap count="1">
      <sheetId val="1"/>
    </sheetIdMap>
  </header>
  <header guid="{810CDB87-4720-4850-9FC6-76FF324187C1}" dateTime="2023-12-19T17:51:05" maxSheetId="2" userName="Чумакова С.А." r:id="rId30" minRId="191" maxRId="234">
    <sheetIdMap count="1">
      <sheetId val="1"/>
    </sheetIdMap>
  </header>
  <header guid="{19310ED4-0D5E-4FD7-A624-F5F06418FB15}" dateTime="2023-12-19T17:51:21" maxSheetId="2" userName="Чумакова С.А." r:id="rId31">
    <sheetIdMap count="1">
      <sheetId val="1"/>
    </sheetIdMap>
  </header>
  <header guid="{B65BF7EF-B894-4DAD-962E-C17C4E640DD8}" dateTime="2023-12-19T17:54:12" maxSheetId="2" userName="Чумакова С.А." r:id="rId32">
    <sheetIdMap count="1">
      <sheetId val="1"/>
    </sheetIdMap>
  </header>
  <header guid="{7A167910-BF85-4684-B844-A75D2ABE0D4B}" dateTime="2023-12-19T17:54:23" maxSheetId="2" userName="Чумакова С.А." r:id="rId33" minRId="241">
    <sheetIdMap count="1">
      <sheetId val="1"/>
    </sheetIdMap>
  </header>
  <header guid="{5B2B4610-2DE2-430F-A2FE-4C2C55D9566F}" dateTime="2023-12-19T19:21:28" maxSheetId="2" userName="Чумакова С.А." r:id="rId34" minRId="244">
    <sheetIdMap count="1">
      <sheetId val="1"/>
    </sheetIdMap>
  </header>
  <header guid="{4D9C3B77-7D8D-42C8-A858-BD96B596C842}" dateTime="2023-12-20T09:11:13" maxSheetId="2" userName="Чумакова С.А." r:id="rId35" minRId="247" maxRId="251">
    <sheetIdMap count="1">
      <sheetId val="1"/>
    </sheetIdMap>
  </header>
  <header guid="{212FD211-25F1-4A59-8C6D-08DB0A6C2C20}" dateTime="2023-12-20T09:13:22" maxSheetId="2" userName="Чумакова С.А." r:id="rId36" minRId="254" maxRId="304">
    <sheetIdMap count="1">
      <sheetId val="1"/>
    </sheetIdMap>
  </header>
  <header guid="{68B3E899-1CFD-472D-BC76-BFF480EDE9D2}" dateTime="2023-12-20T09:13:27" maxSheetId="2" userName="Чумакова С.А." r:id="rId37">
    <sheetIdMap count="1">
      <sheetId val="1"/>
    </sheetIdMap>
  </header>
  <header guid="{593DE2E9-1615-4B95-A279-4B6805F1D7BE}" dateTime="2023-12-20T09:14:25" maxSheetId="2" userName="Чумакова С.А." r:id="rId38" minRId="309" maxRId="312">
    <sheetIdMap count="1">
      <sheetId val="1"/>
    </sheetIdMap>
  </header>
  <header guid="{9883E289-A4F5-4759-BBB4-9A6C5EDE95C7}" dateTime="2023-12-20T09:20:16" maxSheetId="2" userName="Чумакова С.А." r:id="rId39">
    <sheetIdMap count="1">
      <sheetId val="1"/>
    </sheetIdMap>
  </header>
  <header guid="{CBB56BAB-E9FD-40C9-B1C0-B93CBCBB6BA2}" dateTime="2023-12-20T09:34:03" maxSheetId="2" userName="Чумакова С.А." r:id="rId40">
    <sheetIdMap count="1">
      <sheetId val="1"/>
    </sheetIdMap>
  </header>
  <header guid="{53996706-29AB-41E6-BCC0-330889801A5C}" dateTime="2023-12-20T09:40:59" maxSheetId="2" userName="Чумакова С.А." r:id="rId41">
    <sheetIdMap count="1">
      <sheetId val="1"/>
    </sheetIdMap>
  </header>
  <header guid="{686337B0-50A4-4DB4-8B34-69DB0251EDBE}" dateTime="2023-12-20T09:45:44" maxSheetId="2" userName="Чумакова С.А." r:id="rId42">
    <sheetIdMap count="1">
      <sheetId val="1"/>
    </sheetIdMap>
  </header>
  <header guid="{6CD2DBD6-AC7A-461E-85D9-F001474D89E8}" dateTime="2023-12-20T10:04:11" maxSheetId="2" userName="Чумакова С.А." r:id="rId43" minRId="323" maxRId="324">
    <sheetIdMap count="1">
      <sheetId val="1"/>
    </sheetIdMap>
  </header>
  <header guid="{63E7C54D-871F-4572-97C2-6F78A5C835EE}" dateTime="2023-12-20T10:27:29" maxSheetId="2" userName="Чумакова С.А." r:id="rId44">
    <sheetIdMap count="1">
      <sheetId val="1"/>
    </sheetIdMap>
  </header>
  <header guid="{81D7EB4D-9AF8-4B85-8FE9-B0AA96C56C23}" dateTime="2023-12-20T10:34:06" maxSheetId="2" userName="Чумакова С.А." r:id="rId45">
    <sheetIdMap count="1">
      <sheetId val="1"/>
    </sheetIdMap>
  </header>
  <header guid="{1CF195A0-F59D-4C45-9614-0822D66513B7}" dateTime="2023-12-20T10:57:02" maxSheetId="2" userName="Чумакова С.А." r:id="rId46" minRId="331" maxRId="372">
    <sheetIdMap count="1">
      <sheetId val="1"/>
    </sheetIdMap>
  </header>
  <header guid="{66DECC16-A12A-445C-8641-CE9F988C2389}" dateTime="2023-12-20T15:14:19" maxSheetId="2" userName="Парфененко А.В." r:id="rId47" minRId="375">
    <sheetIdMap count="1">
      <sheetId val="1"/>
    </sheetIdMap>
  </header>
  <header guid="{D46F81EE-65A6-4512-BA6F-0F43F203A11B}" dateTime="2023-12-20T15:18:37" maxSheetId="2" userName="Kologrivova" r:id="rId48">
    <sheetIdMap count="1">
      <sheetId val="1"/>
    </sheetIdMap>
  </header>
  <header guid="{F2E70684-E45A-4AEA-9E4B-F2C080E15DD1}" dateTime="2023-12-20T16:47:30" maxSheetId="2" userName="Kologrivova" r:id="rId49">
    <sheetIdMap count="1">
      <sheetId val="1"/>
    </sheetIdMap>
  </header>
  <header guid="{1672CE7E-E253-4FEC-97B5-CE30D4CF303E}" dateTime="2023-12-21T09:22:10" maxSheetId="2" userName="Kologrivova" r:id="rId50" minRId="38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1" sId="1">
    <nc r="G14">
      <v>6498388.2599999998</v>
    </nc>
  </rcc>
  <rcc rId="332" sId="1">
    <nc r="H14">
      <v>23963.95</v>
    </nc>
  </rcc>
  <rcc rId="333" sId="1">
    <nc r="I14">
      <v>6522352.1999999993</v>
    </nc>
  </rcc>
  <rcc rId="334" sId="1">
    <nc r="G15">
      <v>429469.45</v>
    </nc>
  </rcc>
  <rcc rId="335" sId="1">
    <nc r="H15">
      <v>4056.44</v>
    </nc>
  </rcc>
  <rcc rId="336" sId="1">
    <nc r="I15">
      <v>433525.89</v>
    </nc>
  </rcc>
  <rcc rId="337" sId="1">
    <nc r="G16">
      <v>0</v>
    </nc>
  </rcc>
  <rcc rId="338" sId="1">
    <nc r="H16">
      <v>0</v>
    </nc>
  </rcc>
  <rcc rId="339" sId="1">
    <nc r="I16">
      <v>0</v>
    </nc>
  </rcc>
  <rcc rId="340" sId="1">
    <nc r="G17">
      <v>36421.57</v>
    </nc>
  </rcc>
  <rcc rId="341" sId="1">
    <nc r="H17">
      <v>-73.760000000000005</v>
    </nc>
  </rcc>
  <rcc rId="342" sId="1">
    <nc r="I17">
      <v>36347.81</v>
    </nc>
  </rcc>
  <rcc rId="343" sId="1">
    <nc r="G18">
      <v>920925.65</v>
    </nc>
  </rcc>
  <rcc rId="344" sId="1">
    <nc r="H18">
      <v>839.85</v>
    </nc>
  </rcc>
  <rcc rId="345" sId="1">
    <nc r="I18">
      <v>921765.5</v>
    </nc>
  </rcc>
  <rcc rId="346" sId="1">
    <nc r="G19">
      <v>634137.56999999995</v>
    </nc>
  </rcc>
  <rcc rId="347" sId="1">
    <nc r="H19">
      <v>6333.69</v>
    </nc>
  </rcc>
  <rcc rId="348" sId="1">
    <nc r="I19">
      <v>640471.26</v>
    </nc>
  </rcc>
  <rcc rId="349" sId="1">
    <nc r="G20">
      <v>163.36000000000001</v>
    </nc>
  </rcc>
  <rcc rId="350" sId="1">
    <nc r="H20">
      <v>0</v>
    </nc>
  </rcc>
  <rcc rId="351" sId="1">
    <nc r="I20">
      <v>163.36000000000001</v>
    </nc>
  </rcc>
  <rcc rId="352" sId="1">
    <nc r="G21">
      <v>3424405.12</v>
    </nc>
  </rcc>
  <rcc rId="353" sId="1">
    <nc r="H21">
      <v>4726.16</v>
    </nc>
  </rcc>
  <rcc rId="354" sId="1">
    <nc r="I21">
      <v>3429131.28</v>
    </nc>
  </rcc>
  <rcc rId="355" sId="1">
    <nc r="G22">
      <v>580812.31999999995</v>
    </nc>
  </rcc>
  <rcc rId="356" sId="1">
    <nc r="H22">
      <v>25.33</v>
    </nc>
  </rcc>
  <rcc rId="357" sId="1">
    <nc r="I22">
      <v>580837.65</v>
    </nc>
  </rcc>
  <rcc rId="358" sId="1">
    <nc r="G23">
      <v>111478.19</v>
    </nc>
  </rcc>
  <rcc rId="359" sId="1">
    <nc r="H23">
      <v>3953.54</v>
    </nc>
  </rcc>
  <rcc rId="360" sId="1">
    <nc r="I23">
      <v>115431.72</v>
    </nc>
  </rcc>
  <rcc rId="361" sId="1">
    <nc r="G24">
      <v>343081.26</v>
    </nc>
  </rcc>
  <rcc rId="362" sId="1">
    <nc r="H24">
      <v>4102.7</v>
    </nc>
  </rcc>
  <rcc rId="363" sId="1">
    <nc r="I24">
      <v>347183.96</v>
    </nc>
  </rcc>
  <rcc rId="364" sId="1">
    <nc r="G25">
      <v>17493.77</v>
    </nc>
  </rcc>
  <rcc rId="365" sId="1">
    <nc r="H25">
      <v>0</v>
    </nc>
  </rcc>
  <rcc rId="366" sId="1">
    <nc r="I25">
      <v>17493.77</v>
    </nc>
  </rcc>
  <rcc rId="367" sId="1">
    <nc r="G26">
      <v>-6498388.2599999998</v>
    </nc>
  </rcc>
  <rcc rId="368" sId="1">
    <nc r="H26">
      <v>-23963.95</v>
    </nc>
  </rcc>
  <rcc rId="369" sId="1">
    <nc r="I26">
      <v>-6522352.1999999993</v>
    </nc>
  </rcc>
  <rrc rId="370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>
      <nc r="G14">
        <v>6498388.2599999998</v>
      </nc>
      <ndxf/>
    </rcc>
    <rcc rId="0" sId="1">
      <nc r="G15">
        <v>429469.45</v>
      </nc>
    </rcc>
    <rcc rId="0" sId="1">
      <nc r="G16">
        <v>0</v>
      </nc>
    </rcc>
    <rcc rId="0" sId="1">
      <nc r="G17">
        <v>36421.57</v>
      </nc>
    </rcc>
    <rcc rId="0" sId="1">
      <nc r="G18">
        <v>920925.65</v>
      </nc>
    </rcc>
    <rcc rId="0" sId="1">
      <nc r="G19">
        <v>634137.56999999995</v>
      </nc>
    </rcc>
    <rcc rId="0" sId="1">
      <nc r="G20">
        <v>163.36000000000001</v>
      </nc>
    </rcc>
    <rcc rId="0" sId="1">
      <nc r="G21">
        <v>3424405.12</v>
      </nc>
    </rcc>
    <rcc rId="0" sId="1">
      <nc r="G22">
        <v>580812.31999999995</v>
      </nc>
    </rcc>
    <rcc rId="0" sId="1">
      <nc r="G23">
        <v>111478.19</v>
      </nc>
    </rcc>
    <rcc rId="0" sId="1">
      <nc r="G24">
        <v>343081.26</v>
      </nc>
    </rcc>
    <rcc rId="0" sId="1">
      <nc r="G25">
        <v>17493.77</v>
      </nc>
    </rcc>
    <rcc rId="0" sId="1">
      <nc r="G26">
        <v>-6498388.2599999998</v>
      </nc>
    </rcc>
  </rrc>
  <rrc rId="371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>
      <nc r="G14">
        <v>23963.95</v>
      </nc>
      <ndxf/>
    </rcc>
    <rcc rId="0" sId="1">
      <nc r="G15">
        <v>4056.44</v>
      </nc>
    </rcc>
    <rcc rId="0" sId="1">
      <nc r="G16">
        <v>0</v>
      </nc>
    </rcc>
    <rcc rId="0" sId="1">
      <nc r="G17">
        <v>-73.760000000000005</v>
      </nc>
    </rcc>
    <rcc rId="0" sId="1">
      <nc r="G18">
        <v>839.85</v>
      </nc>
    </rcc>
    <rcc rId="0" sId="1">
      <nc r="G19">
        <v>6333.69</v>
      </nc>
    </rcc>
    <rcc rId="0" sId="1">
      <nc r="G20">
        <v>0</v>
      </nc>
    </rcc>
    <rcc rId="0" sId="1">
      <nc r="G21">
        <v>4726.16</v>
      </nc>
    </rcc>
    <rcc rId="0" sId="1">
      <nc r="G22">
        <v>25.33</v>
      </nc>
    </rcc>
    <rcc rId="0" sId="1">
      <nc r="G23">
        <v>3953.54</v>
      </nc>
    </rcc>
    <rcc rId="0" sId="1">
      <nc r="G24">
        <v>4102.7</v>
      </nc>
    </rcc>
    <rcc rId="0" sId="1">
      <nc r="G25">
        <v>0</v>
      </nc>
    </rcc>
    <rcc rId="0" sId="1">
      <nc r="G26">
        <v>-23963.95</v>
      </nc>
    </rcc>
  </rrc>
  <rrc rId="372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>
      <nc r="G14">
        <v>6522352.1999999993</v>
      </nc>
      <ndxf/>
    </rcc>
    <rcc rId="0" sId="1">
      <nc r="G15">
        <v>433525.89</v>
      </nc>
    </rcc>
    <rcc rId="0" sId="1">
      <nc r="G16">
        <v>0</v>
      </nc>
    </rcc>
    <rcc rId="0" sId="1">
      <nc r="G17">
        <v>36347.81</v>
      </nc>
    </rcc>
    <rcc rId="0" sId="1">
      <nc r="G18">
        <v>921765.5</v>
      </nc>
    </rcc>
    <rcc rId="0" sId="1">
      <nc r="G19">
        <v>640471.26</v>
      </nc>
    </rcc>
    <rcc rId="0" sId="1">
      <nc r="G20">
        <v>163.36000000000001</v>
      </nc>
    </rcc>
    <rcc rId="0" sId="1">
      <nc r="G21">
        <v>3429131.28</v>
      </nc>
    </rcc>
    <rcc rId="0" sId="1">
      <nc r="G22">
        <v>580837.65</v>
      </nc>
    </rcc>
    <rcc rId="0" sId="1">
      <nc r="G23">
        <v>115431.72</v>
      </nc>
    </rcc>
    <rcc rId="0" sId="1">
      <nc r="G24">
        <v>347183.96</v>
      </nc>
    </rcc>
    <rcc rId="0" sId="1">
      <nc r="G25">
        <v>17493.77</v>
      </nc>
    </rcc>
    <rcc rId="0" sId="1">
      <nc r="G26">
        <v>-6522352.1999999993</v>
      </nc>
    </rcc>
  </rr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 odxf="1" s="1" dxf="1" numFmtId="4">
    <oc r="C13">
      <v>12307.4</v>
    </oc>
    <nc r="C13">
      <v>23963.94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fmt sheetId="1" sqref="C10:D13">
    <dxf>
      <fill>
        <patternFill>
          <bgColor theme="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5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6424445.5700000003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73942.69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>
      <nc r="G14" t="inlineStr">
        <is>
          <t>6 498 388,26;</t>
        </is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rc rId="1" sId="1" ref="A16:XFD16" action="deleteRow">
    <undo index="0" exp="area" ref3D="1" dr="$E$1:$E$1048576" dn="Z_7AABD1D3_2793_4DC8_8B86_074BF38EF2AB_.wvu.Cols" sId="1"/>
    <rfmt sheetId="1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A16" t="inlineStr">
        <is>
          <t>Национальная оборона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B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" sId="1" numFmtId="4">
    <oc r="C14">
      <v>73942.679999999993</v>
    </oc>
    <nc r="C14">
      <v>73942.69</v>
    </nc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80" sId="1" numFmtId="4">
    <oc r="C14">
      <f>C20</f>
    </oc>
    <nc r="C14">
      <v>23963.95</v>
    </nc>
  </rcc>
  <rcc rId="181" sId="1">
    <oc r="C20">
      <f>546.2+11761.2</f>
    </oc>
    <nc r="C20"/>
  </rcc>
  <rcc rId="182" sId="1">
    <oc r="D14">
      <f>C14+B14</f>
    </oc>
    <nc r="D14">
      <f>B14+C14</f>
    </nc>
  </rcc>
  <rfmt sheetId="1" sqref="C14:D14">
    <dxf>
      <fill>
        <patternFill>
          <bgColor theme="0"/>
        </patternFill>
      </fill>
    </dxf>
  </rfmt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7" sId="1">
    <oc r="D25">
      <f>D10-D14</f>
    </oc>
    <nc r="D25" t="inlineStr">
      <is>
        <t xml:space="preserve"> -129 348,49;</t>
      </is>
    </nc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dn rId="0" localSheetId="1" customView="1" name="Z_40C9990F_9B19_4464_A4E2_62235439A3DC_.wvu.PrintArea" hidden="1" oldHidden="1">
    <formula>'Приложение 1'!$A$1:$D$60</formula>
  </rdn>
  <rdn rId="0" localSheetId="1" customView="1" name="Z_40C9990F_9B19_4464_A4E2_62235439A3DC_.wvu.Cols" hidden="1" oldHidden="1">
    <formula>'Приложение 1'!$E:$E</formula>
  </rdn>
  <rcv guid="{40C9990F-9B19-4464-A4E2-62235439A3DC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44" sId="1" numFmtId="4">
    <oc r="C22">
      <v>3953.54</v>
    </oc>
    <nc r="C22">
      <f>3953.54-0.01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G14" start="0" length="0">
    <dxf>
      <font>
        <b/>
        <sz val="12"/>
        <color theme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4" start="0" length="0">
    <dxf>
      <font>
        <b/>
        <sz val="12"/>
        <color theme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4" start="0" length="0">
    <dxf>
      <font>
        <b/>
        <sz val="12"/>
        <color theme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1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1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16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16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6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17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17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7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18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18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8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19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19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9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0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0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0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1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1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1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2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2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2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3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3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3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4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4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4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G26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6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6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" start="0" length="0">
    <dxf>
      <font>
        <b/>
        <sz val="12"/>
        <color theme="1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6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7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8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9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0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1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2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3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4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5" start="0" length="0">
    <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6" start="0" length="0">
    <dxf>
      <font>
        <b/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" sId="1" numFmtId="4">
    <nc r="G14">
      <v>6498388.2599999998</v>
    </nc>
  </rcc>
  <rcc rId="96" sId="1" numFmtId="4">
    <nc r="H14">
      <v>546.20000000000005</v>
    </nc>
  </rcc>
  <rcc rId="97" sId="1" numFmtId="4">
    <nc r="I14">
      <v>6498934.46</v>
    </nc>
  </rcc>
  <rcc rId="98" sId="1" numFmtId="4">
    <nc r="G15">
      <v>429469.45</v>
    </nc>
  </rcc>
  <rcc rId="99" sId="1" numFmtId="4">
    <nc r="H15">
      <v>0</v>
    </nc>
  </rcc>
  <rcc rId="100" sId="1" numFmtId="4">
    <nc r="I15">
      <v>429469.45</v>
    </nc>
  </rcc>
  <rcc rId="101" sId="1" numFmtId="4">
    <nc r="G16">
      <v>0</v>
    </nc>
  </rcc>
  <rcc rId="102" sId="1" numFmtId="4">
    <nc r="H16">
      <v>0</v>
    </nc>
  </rcc>
  <rcc rId="103" sId="1" numFmtId="4">
    <nc r="I16">
      <v>0</v>
    </nc>
  </rcc>
  <rcc rId="104" sId="1" numFmtId="4">
    <nc r="G17">
      <v>36421.57</v>
    </nc>
  </rcc>
  <rcc rId="105" sId="1" numFmtId="4">
    <nc r="H17">
      <v>0</v>
    </nc>
  </rcc>
  <rcc rId="106" sId="1" numFmtId="4">
    <nc r="I17">
      <v>36421.57</v>
    </nc>
  </rcc>
  <rcc rId="107" sId="1" numFmtId="4">
    <nc r="G18">
      <v>920925.65</v>
    </nc>
  </rcc>
  <rcc rId="108" sId="1" numFmtId="4">
    <nc r="H18">
      <v>0</v>
    </nc>
  </rcc>
  <rcc rId="109" sId="1" numFmtId="4">
    <nc r="I18">
      <v>920925.65</v>
    </nc>
  </rcc>
  <rcc rId="110" sId="1" numFmtId="4">
    <nc r="G19">
      <v>634137.56999999995</v>
    </nc>
  </rcc>
  <rcc rId="111" sId="1" numFmtId="4">
    <nc r="H19">
      <v>0</v>
    </nc>
  </rcc>
  <rcc rId="112" sId="1" numFmtId="4">
    <nc r="I19">
      <v>634137.56999999995</v>
    </nc>
  </rcc>
  <rcc rId="113" sId="1" numFmtId="4">
    <nc r="G20">
      <v>163.36000000000001</v>
    </nc>
  </rcc>
  <rcc rId="114" sId="1" numFmtId="4">
    <nc r="H20">
      <v>0</v>
    </nc>
  </rcc>
  <rcc rId="115" sId="1" numFmtId="4">
    <nc r="I20">
      <v>163.36000000000001</v>
    </nc>
  </rcc>
  <rcc rId="116" sId="1" numFmtId="4">
    <nc r="G21">
      <v>3424405.12</v>
    </nc>
  </rcc>
  <rcc rId="117" sId="1" numFmtId="4">
    <nc r="H21">
      <v>546.20000000000005</v>
    </nc>
  </rcc>
  <rcc rId="118" sId="1" numFmtId="4">
    <nc r="I21">
      <v>3424951.32</v>
    </nc>
  </rcc>
  <rcc rId="119" sId="1" numFmtId="4">
    <nc r="G22">
      <v>580812.31999999995</v>
    </nc>
  </rcc>
  <rcc rId="120" sId="1" numFmtId="4">
    <nc r="H22">
      <v>0</v>
    </nc>
  </rcc>
  <rcc rId="121" sId="1" numFmtId="4">
    <nc r="I22">
      <v>580812.31999999995</v>
    </nc>
  </rcc>
  <rcc rId="122" sId="1" numFmtId="4">
    <nc r="G23">
      <v>111478.19</v>
    </nc>
  </rcc>
  <rcc rId="123" sId="1" numFmtId="4">
    <nc r="H23">
      <v>0</v>
    </nc>
  </rcc>
  <rcc rId="124" sId="1" numFmtId="4">
    <nc r="I23">
      <v>111478.19</v>
    </nc>
  </rcc>
  <rcc rId="125" sId="1" numFmtId="4">
    <nc r="G24">
      <v>343081.26</v>
    </nc>
  </rcc>
  <rcc rId="126" sId="1" numFmtId="4">
    <nc r="H24">
      <v>0</v>
    </nc>
  </rcc>
  <rcc rId="127" sId="1" numFmtId="4">
    <nc r="I24">
      <v>343081.26</v>
    </nc>
  </rcc>
  <rcc rId="128" sId="1" numFmtId="4">
    <nc r="G25">
      <v>17493.77</v>
    </nc>
  </rcc>
  <rcc rId="129" sId="1" numFmtId="4">
    <nc r="H25">
      <v>0</v>
    </nc>
  </rcc>
  <rcc rId="130" sId="1" numFmtId="4">
    <nc r="I25">
      <v>17493.77</v>
    </nc>
  </rcc>
  <rcc rId="131" sId="1" numFmtId="4">
    <nc r="G26">
      <v>-6498388.2599999998</v>
    </nc>
  </rcc>
  <rcc rId="132" sId="1" numFmtId="4">
    <nc r="H26">
      <v>-546.20000000000005</v>
    </nc>
  </rcc>
  <rcc rId="133" sId="1" numFmtId="4">
    <nc r="I26">
      <v>-6498934.46</v>
    </nc>
  </rcc>
  <rrc rId="134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6498388.2599999998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429469.45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36421.57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920925.65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9">
        <v>634137.56999999995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0">
        <v>163.36000000000001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1">
        <v>3424405.12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2">
        <v>580812.31999999995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111478.19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343081.26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5">
        <v>17493.77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6">
        <v>-6498388.2599999998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5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546.20000000000005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9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0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1">
        <v>546.20000000000005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2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5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6">
        <v>-546.20000000000005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6498934.46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429469.45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36421.57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920925.65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9">
        <v>634137.56999999995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0">
        <v>163.36000000000001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1">
        <v>3424951.32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2">
        <v>580812.31999999995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111478.19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343081.26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5">
        <v>17493.77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6">
        <v>-6498934.46</v>
      </nc>
      <n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fmt sheetId="1" s="1" sqref="G14" start="0" length="0">
      <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5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6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7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8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9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0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1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2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3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4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5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6" start="0" length="0">
      <dxf>
        <font>
          <b/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rc rId="78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41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</rrc>
  <rrc rId="79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41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</rrc>
  <rrc rId="80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1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2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3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4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5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qref="A41:XFD41" start="0" length="0"/>
  </rrc>
  <rrc rId="86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87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88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89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90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91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rc rId="92" sId="1" ref="A41:XFD41" action="deleteRow">
    <undo index="0" exp="area" ref3D="1" dr="$E$1:$E$1048576" dn="Z_7AABD1D3_2793_4DC8_8B86_074BF38EF2AB_.wvu.Cols" sId="1"/>
    <undo index="0" exp="area" ref3D="1" dr="$E$1:$E$1048576" dn="Z_766335DE_7AA1_4390_B0F8_D4D2A89F77CD_.wvu.Cols" sId="1"/>
    <undo index="0" exp="area" ref3D="1" dr="$E$1:$E$1048576" dn="Z_40C9990F_9B19_4464_A4E2_62235439A3DC_.wvu.Cols" sId="1"/>
    <undo index="0" exp="area" ref3D="1" dr="$E$1:$E$1048576" dn="Z_337EB6B7_C8B3_4EB4_8FD2_98259511D6E6_.wvu.Cols" sId="1"/>
    <rfmt sheetId="1" xfDxf="1" s="1" sqref="A41:XFD4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</rr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1'!$A$1:$D$45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66" sId="1" numFmtId="4">
    <oc r="B10">
      <f>B11+B12+B13</f>
    </oc>
    <nc r="B10">
      <v>6369039.7700000005</v>
    </nc>
  </rcc>
  <rcc rId="67" sId="1" numFmtId="4">
    <oc r="B12">
      <v>295808.22000000003</v>
    </oc>
    <nc r="B12">
      <v>305848.49000000005</v>
    </nc>
  </rcc>
  <rcc rId="68" sId="1" numFmtId="4">
    <oc r="B13">
      <v>4770537.63</v>
    </oc>
    <nc r="B13">
      <v>4834440.05</v>
    </nc>
  </rcc>
  <rfmt sheetId="1" sqref="B10:B13">
    <dxf>
      <fill>
        <patternFill patternType="none">
          <bgColor auto="1"/>
        </patternFill>
      </fill>
    </dxf>
  </rfmt>
  <rcc rId="69" sId="1">
    <oc r="C10">
      <f>C11+C12+C13</f>
    </oc>
    <nc r="C10"/>
  </rcc>
  <rcc rId="70" sId="1">
    <oc r="D10">
      <f>B10+C10</f>
    </oc>
    <nc r="D10"/>
  </rcc>
  <rcc rId="71" sId="1">
    <oc r="D11">
      <f>B11+C11</f>
    </oc>
    <nc r="D11"/>
  </rcc>
  <rcc rId="72" sId="1" numFmtId="4">
    <oc r="C12">
      <v>10040.27</v>
    </oc>
    <nc r="C12"/>
  </rcc>
  <rcc rId="73" sId="1">
    <oc r="D12">
      <f>B12+C12</f>
    </oc>
    <nc r="D12"/>
  </rcc>
  <rcc rId="74" sId="1" numFmtId="4">
    <oc r="C13">
      <v>63902.42</v>
    </oc>
    <nc r="C13"/>
  </rcc>
  <rcc rId="75" sId="1">
    <oc r="D13">
      <f>B13+C13</f>
    </oc>
    <nc r="D13"/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fmt sheetId="1" sqref="B10:D13">
    <dxf>
      <fill>
        <patternFill patternType="solid">
          <bgColor rgb="FFFFFF00"/>
        </patternFill>
      </fill>
    </dxf>
  </rfmt>
  <rcc rId="33" sId="1" numFmtId="4">
    <oc r="B14">
      <v>6424445.5699999994</v>
    </oc>
    <nc r="B14">
      <v>6498388.2599999998</v>
    </nc>
  </rcc>
  <rcc rId="34" sId="1" numFmtId="4">
    <oc r="B15">
      <v>431479.52</v>
    </oc>
    <nc r="B15">
      <v>429469.45</v>
    </nc>
  </rcc>
  <rcc rId="35" sId="1" numFmtId="4">
    <oc r="B16">
      <v>36220.58</v>
    </oc>
    <nc r="B16">
      <v>36421.57</v>
    </nc>
  </rcc>
  <rcc rId="36" sId="1" numFmtId="4">
    <oc r="B17">
      <v>906692.4</v>
    </oc>
    <nc r="B17">
      <v>920925.65</v>
    </nc>
  </rcc>
  <rcc rId="37" sId="1" numFmtId="4">
    <oc r="B18">
      <v>606578.48</v>
    </oc>
    <nc r="B18">
      <v>634137.56999999995</v>
    </nc>
  </rcc>
  <rcc rId="38" sId="1" numFmtId="4">
    <oc r="B20">
      <v>3410511.08</v>
    </oc>
    <nc r="B20">
      <v>3424405.12</v>
    </nc>
  </rcc>
  <rcc rId="39" sId="1" numFmtId="4">
    <oc r="B21">
      <v>567242.41</v>
    </oc>
    <nc r="B21">
      <v>580812.31999999995</v>
    </nc>
  </rcc>
  <rcc rId="40" sId="1" numFmtId="4">
    <oc r="B22">
      <v>117206.55</v>
    </oc>
    <nc r="B22">
      <v>111478.19</v>
    </nc>
  </rcc>
  <rcc rId="41" sId="1" numFmtId="4">
    <oc r="B23">
      <v>330857.40999999997</v>
    </oc>
    <nc r="B23">
      <v>343081.26</v>
    </nc>
  </rcc>
  <rcc rId="42" sId="1" numFmtId="4">
    <oc r="C15">
      <v>-2010.07</v>
    </oc>
    <nc r="C15"/>
  </rcc>
  <rcc rId="43" sId="1" numFmtId="4">
    <oc r="C16">
      <v>200.99</v>
    </oc>
    <nc r="C16"/>
  </rcc>
  <rcc rId="44" sId="1" numFmtId="4">
    <oc r="C17">
      <v>14233.24</v>
    </oc>
    <nc r="C17"/>
  </rcc>
  <rcc rId="45" sId="1" numFmtId="4">
    <oc r="C18">
      <v>27559.09</v>
    </oc>
    <nc r="C18"/>
  </rcc>
  <rcc rId="46" sId="1" numFmtId="4">
    <oc r="C19">
      <v>0</v>
    </oc>
    <nc r="C19"/>
  </rcc>
  <rcc rId="47" sId="1" numFmtId="4">
    <oc r="C21">
      <v>13569.91</v>
    </oc>
    <nc r="C21"/>
  </rcc>
  <rcc rId="48" sId="1" numFmtId="4">
    <oc r="C22">
      <v>-5728.37</v>
    </oc>
    <nc r="C22"/>
  </rcc>
  <rcc rId="49" sId="1" numFmtId="4">
    <oc r="C23">
      <v>12223.85</v>
    </oc>
    <nc r="C23"/>
  </rcc>
  <rcc rId="50" sId="1" numFmtId="4">
    <oc r="C24">
      <v>0</v>
    </oc>
    <nc r="C24"/>
  </rcc>
  <rcc rId="51" sId="1" numFmtId="4">
    <oc r="C20">
      <v>13894.04</v>
    </oc>
    <nc r="C20">
      <v>546.20000000000005</v>
    </nc>
  </rcc>
  <rcc rId="52" sId="1" numFmtId="4">
    <oc r="D14">
      <v>6498388.2599999998</v>
    </oc>
    <nc r="D14">
      <f>C14+B14</f>
    </nc>
  </rcc>
  <rcc rId="53" sId="1" odxf="1" s="1" dxf="1" numFmtId="4">
    <oc r="D15">
      <v>429469.45</v>
    </oc>
    <nc r="D15">
      <f>C15+B15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4" sId="1" odxf="1" s="1" dxf="1" numFmtId="4">
    <oc r="D16">
      <v>36421.57</v>
    </oc>
    <nc r="D16">
      <f>C16+B16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5" sId="1" odxf="1" s="1" dxf="1" numFmtId="4">
    <oc r="D17">
      <v>920925.65</v>
    </oc>
    <nc r="D17">
      <f>C17+B17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6" sId="1" odxf="1" s="1" dxf="1" numFmtId="4">
    <oc r="D18">
      <v>634137.56999999995</v>
    </oc>
    <nc r="D18">
      <f>C18+B18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7" sId="1" odxf="1" s="1" dxf="1" numFmtId="4">
    <oc r="D19">
      <v>163.36000000000001</v>
    </oc>
    <nc r="D19">
      <f>C19+B19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8" sId="1" odxf="1" s="1" dxf="1" numFmtId="4">
    <oc r="D20">
      <v>3424405.12</v>
    </oc>
    <nc r="D20">
      <f>C20+B20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59" sId="1" odxf="1" s="1" dxf="1" numFmtId="4">
    <oc r="D21">
      <v>580812.31999999995</v>
    </oc>
    <nc r="D21">
      <f>C21+B21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60" sId="1" odxf="1" s="1" dxf="1" numFmtId="4">
    <oc r="D22">
      <v>111478.19</v>
    </oc>
    <nc r="D22">
      <f>C22+B22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61" sId="1" odxf="1" s="1" dxf="1" numFmtId="4">
    <oc r="D23">
      <v>343081.26</v>
    </oc>
    <nc r="D23">
      <f>C23+B23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62" sId="1" odxf="1" s="1" dxf="1" numFmtId="4">
    <oc r="D24">
      <v>17493.77</v>
    </oc>
    <nc r="D24">
      <f>C24+B24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</ndxf>
  </rcc>
  <rcc rId="63" sId="1">
    <oc r="C14">
      <v>73942.69</v>
    </oc>
    <nc r="C14">
      <f>C20</f>
    </nc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B10:B24">
    <dxf>
      <fill>
        <patternFill>
          <bgColor theme="0"/>
        </patternFill>
      </fill>
    </dxf>
  </rfmt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1" sqref="C10:D13">
    <dxf>
      <fill>
        <patternFill patternType="solid">
          <bgColor rgb="FFFFFF00"/>
        </patternFill>
      </fill>
    </dxf>
  </rfmt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64" sId="1" numFmtId="4">
    <oc r="C20">
      <v>546.20000000000005</v>
    </oc>
    <nc r="C20">
      <f>546.2+11761.2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142" sId="1">
    <oc r="D25" t="inlineStr">
      <is>
        <t xml:space="preserve"> -129 348,49;</t>
      </is>
    </oc>
    <nc r="D25" t="inlineStr">
      <is>
        <t xml:space="preserve"> -129 348,49»;</t>
      </is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41" sId="1" numFmtId="19">
    <oc r="A62">
      <v>45268</v>
    </oc>
    <nc r="A62">
      <v>45281</v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fmt sheetId="1" sqref="B10:D24">
    <dxf>
      <fill>
        <patternFill>
          <bgColor rgb="FFFFFF00"/>
        </patternFill>
      </fill>
    </dxf>
  </rfmt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rc rId="309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0" start="0" length="0">
      <dxf/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cc rId="0" sId="1" s="1" dxf="1">
      <nc r="I14" t="inlineStr">
        <is>
          <t>2. РАСХОДЫ</t>
        </is>
      </nc>
      <ndxf/>
    </rcc>
    <rcc rId="0" sId="1">
      <nc r="I15" t="inlineStr">
        <is>
          <t>Общегосударственные вопросы</t>
        </is>
      </nc>
    </rcc>
    <rcc rId="0" sId="1">
      <nc r="I16" t="inlineStr">
        <is>
          <t>Национальная оборона</t>
        </is>
      </nc>
    </rcc>
    <rcc rId="0" sId="1">
      <nc r="I17" t="inlineStr">
        <is>
          <t>Национальная безопасность и правоохранительная деятельность</t>
        </is>
      </nc>
    </rcc>
    <rcc rId="0" sId="1">
      <nc r="I18" t="inlineStr">
        <is>
          <t>Национальная экономика</t>
        </is>
      </nc>
    </rcc>
    <rcc rId="0" sId="1">
      <nc r="I19" t="inlineStr">
        <is>
          <t>Жилищно-коммунальное хозяйство</t>
        </is>
      </nc>
    </rcc>
    <rcc rId="0" sId="1">
      <nc r="I20" t="inlineStr">
        <is>
          <t>Охрана окружающей среды</t>
        </is>
      </nc>
    </rcc>
    <rcc rId="0" sId="1">
      <nc r="I21" t="inlineStr">
        <is>
          <t>Образование</t>
        </is>
      </nc>
    </rcc>
    <rcc rId="0" sId="1">
      <nc r="I22" t="inlineStr">
        <is>
          <t>Культура, кинематография</t>
        </is>
      </nc>
    </rcc>
    <rcc rId="0" sId="1">
      <nc r="I23" t="inlineStr">
        <is>
          <t>Социальная политика</t>
        </is>
      </nc>
    </rcc>
    <rcc rId="0" sId="1">
      <nc r="I24" t="inlineStr">
        <is>
          <t>Физическая культура и спорт</t>
        </is>
      </nc>
    </rcc>
    <rcc rId="0" sId="1">
      <nc r="I25" t="inlineStr">
        <is>
          <t>Обслуживание государственного и муниципального долга</t>
        </is>
      </nc>
    </rcc>
  </rrc>
  <rrc rId="310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0" start="0" length="0">
      <dxf/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cc rId="0" sId="1" s="1" dxf="1">
      <nc r="I14">
        <v>6498388.2599999998</v>
      </nc>
      <ndxf/>
    </rcc>
    <rcc rId="0" sId="1">
      <nc r="I15">
        <v>429469.45</v>
      </nc>
    </rcc>
    <rcc rId="0" sId="1">
      <nc r="I16">
        <v>0</v>
      </nc>
    </rcc>
    <rcc rId="0" sId="1">
      <nc r="I17">
        <v>36421.57</v>
      </nc>
    </rcc>
    <rcc rId="0" sId="1">
      <nc r="I18">
        <v>920925.65</v>
      </nc>
    </rcc>
    <rcc rId="0" sId="1">
      <nc r="I19">
        <v>634137.56999999995</v>
      </nc>
    </rcc>
    <rcc rId="0" sId="1">
      <nc r="I20">
        <v>163.36000000000001</v>
      </nc>
    </rcc>
    <rcc rId="0" sId="1">
      <nc r="I21">
        <v>3424405.12</v>
      </nc>
    </rcc>
    <rcc rId="0" sId="1">
      <nc r="I22">
        <v>580812.31999999995</v>
      </nc>
    </rcc>
    <rcc rId="0" sId="1">
      <nc r="I23">
        <v>111478.19</v>
      </nc>
    </rcc>
    <rcc rId="0" sId="1">
      <nc r="I24">
        <v>343081.26</v>
      </nc>
    </rcc>
    <rcc rId="0" sId="1">
      <nc r="I25">
        <v>17493.77</v>
      </nc>
    </rcc>
  </rrc>
  <rrc rId="311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0" start="0" length="0">
      <dxf/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cc rId="0" sId="1" s="1" dxf="1">
      <nc r="I14">
        <v>23963.95</v>
      </nc>
      <ndxf/>
    </rcc>
    <rcc rId="0" sId="1">
      <nc r="I15">
        <v>4056.44</v>
      </nc>
    </rcc>
    <rcc rId="0" sId="1">
      <nc r="I16">
        <v>0</v>
      </nc>
    </rcc>
    <rcc rId="0" sId="1">
      <nc r="I17">
        <v>-473.76</v>
      </nc>
    </rcc>
    <rcc rId="0" sId="1">
      <nc r="I18">
        <v>1239.8499999999999</v>
      </nc>
    </rcc>
    <rcc rId="0" sId="1">
      <nc r="I19">
        <v>6333.69</v>
      </nc>
    </rcc>
    <rcc rId="0" sId="1">
      <nc r="I20">
        <v>0</v>
      </nc>
    </rcc>
    <rcc rId="0" sId="1">
      <nc r="I21">
        <v>4726.16</v>
      </nc>
    </rcc>
    <rcc rId="0" sId="1">
      <nc r="I22">
        <v>25.33</v>
      </nc>
    </rcc>
    <rcc rId="0" sId="1">
      <nc r="I23">
        <v>3953.54</v>
      </nc>
    </rcc>
    <rcc rId="0" sId="1">
      <nc r="I24">
        <v>4102.7</v>
      </nc>
    </rcc>
    <rcc rId="0" sId="1">
      <nc r="I25">
        <v>0</v>
      </nc>
    </rcc>
  </rrc>
  <rrc rId="312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0" start="0" length="0">
      <dxf/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cc rId="0" sId="1" s="1" dxf="1">
      <nc r="I14">
        <v>6522352.1999999993</v>
      </nc>
      <ndxf/>
    </rcc>
    <rcc rId="0" sId="1">
      <nc r="I15">
        <v>433525.89</v>
      </nc>
    </rcc>
    <rcc rId="0" sId="1">
      <nc r="I16">
        <v>0</v>
      </nc>
    </rcc>
    <rcc rId="0" sId="1">
      <nc r="I17">
        <v>35947.81</v>
      </nc>
    </rcc>
    <rcc rId="0" sId="1">
      <nc r="I18">
        <v>922165.5</v>
      </nc>
    </rcc>
    <rcc rId="0" sId="1">
      <nc r="I19">
        <v>640471.26</v>
      </nc>
    </rcc>
    <rcc rId="0" sId="1">
      <nc r="I20">
        <v>163.36000000000001</v>
      </nc>
    </rcc>
    <rcc rId="0" sId="1">
      <nc r="I21">
        <v>3429131.28</v>
      </nc>
    </rcc>
    <rcc rId="0" sId="1">
      <nc r="I22">
        <v>580837.65</v>
      </nc>
    </rcc>
    <rcc rId="0" sId="1">
      <nc r="I23">
        <v>115431.72</v>
      </nc>
    </rcc>
    <rcc rId="0" sId="1">
      <nc r="I24">
        <v>347183.96</v>
      </nc>
    </rcc>
    <rcc rId="0" sId="1">
      <nc r="I25">
        <v>17493.77</v>
      </nc>
    </rcc>
  </rr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54" sId="1">
    <nc r="I14" t="inlineStr">
      <is>
        <t>2. РАСХОДЫ</t>
      </is>
    </nc>
  </rcc>
  <rcc rId="255" sId="1">
    <nc r="J14">
      <v>6498388.2599999998</v>
    </nc>
  </rcc>
  <rcc rId="256" sId="1">
    <nc r="K14">
      <v>23963.95</v>
    </nc>
  </rcc>
  <rcc rId="257" sId="1">
    <nc r="L14">
      <v>6522352.1999999993</v>
    </nc>
  </rcc>
  <rcc rId="258" sId="1">
    <nc r="I15" t="inlineStr">
      <is>
        <t>Общегосударственные вопросы</t>
      </is>
    </nc>
  </rcc>
  <rcc rId="259" sId="1">
    <nc r="J15">
      <v>429469.45</v>
    </nc>
  </rcc>
  <rcc rId="260" sId="1">
    <nc r="K15">
      <v>4056.44</v>
    </nc>
  </rcc>
  <rcc rId="261" sId="1">
    <nc r="L15">
      <v>433525.89</v>
    </nc>
  </rcc>
  <rcc rId="262" sId="1">
    <nc r="I16" t="inlineStr">
      <is>
        <t>Национальная оборона</t>
      </is>
    </nc>
  </rcc>
  <rcc rId="263" sId="1">
    <nc r="J16">
      <v>0</v>
    </nc>
  </rcc>
  <rcc rId="264" sId="1">
    <nc r="K16">
      <v>0</v>
    </nc>
  </rcc>
  <rcc rId="265" sId="1">
    <nc r="L16">
      <v>0</v>
    </nc>
  </rcc>
  <rcc rId="266" sId="1">
    <nc r="I17" t="inlineStr">
      <is>
        <t>Национальная безопасность и правоохранительная деятельность</t>
      </is>
    </nc>
  </rcc>
  <rcc rId="267" sId="1">
    <nc r="J17">
      <v>36421.57</v>
    </nc>
  </rcc>
  <rcc rId="268" sId="1">
    <nc r="K17">
      <v>-473.76</v>
    </nc>
  </rcc>
  <rcc rId="269" sId="1">
    <nc r="L17">
      <v>35947.81</v>
    </nc>
  </rcc>
  <rcc rId="270" sId="1">
    <nc r="I18" t="inlineStr">
      <is>
        <t>Национальная экономика</t>
      </is>
    </nc>
  </rcc>
  <rcc rId="271" sId="1">
    <nc r="J18">
      <v>920925.65</v>
    </nc>
  </rcc>
  <rcc rId="272" sId="1">
    <nc r="K18">
      <v>1239.8499999999999</v>
    </nc>
  </rcc>
  <rcc rId="273" sId="1">
    <nc r="L18">
      <v>922165.5</v>
    </nc>
  </rcc>
  <rcc rId="274" sId="1">
    <nc r="I19" t="inlineStr">
      <is>
        <t>Жилищно-коммунальное хозяйство</t>
      </is>
    </nc>
  </rcc>
  <rcc rId="275" sId="1">
    <nc r="J19">
      <v>634137.56999999995</v>
    </nc>
  </rcc>
  <rcc rId="276" sId="1">
    <nc r="K19">
      <v>6333.69</v>
    </nc>
  </rcc>
  <rcc rId="277" sId="1">
    <nc r="L19">
      <v>640471.26</v>
    </nc>
  </rcc>
  <rcc rId="278" sId="1">
    <nc r="I20" t="inlineStr">
      <is>
        <t>Охрана окружающей среды</t>
      </is>
    </nc>
  </rcc>
  <rcc rId="279" sId="1">
    <nc r="J20">
      <v>163.36000000000001</v>
    </nc>
  </rcc>
  <rcc rId="280" sId="1">
    <nc r="K20">
      <v>0</v>
    </nc>
  </rcc>
  <rcc rId="281" sId="1">
    <nc r="L20">
      <v>163.36000000000001</v>
    </nc>
  </rcc>
  <rcc rId="282" sId="1">
    <nc r="I21" t="inlineStr">
      <is>
        <t>Образование</t>
      </is>
    </nc>
  </rcc>
  <rcc rId="283" sId="1">
    <nc r="J21">
      <v>3424405.12</v>
    </nc>
  </rcc>
  <rcc rId="284" sId="1">
    <nc r="K21">
      <v>4726.16</v>
    </nc>
  </rcc>
  <rcc rId="285" sId="1">
    <nc r="L21">
      <v>3429131.28</v>
    </nc>
  </rcc>
  <rcc rId="286" sId="1">
    <nc r="I22" t="inlineStr">
      <is>
        <t>Культура, кинематография</t>
      </is>
    </nc>
  </rcc>
  <rcc rId="287" sId="1">
    <nc r="J22">
      <v>580812.31999999995</v>
    </nc>
  </rcc>
  <rcc rId="288" sId="1">
    <nc r="K22">
      <v>25.33</v>
    </nc>
  </rcc>
  <rcc rId="289" sId="1">
    <nc r="L22">
      <v>580837.65</v>
    </nc>
  </rcc>
  <rcc rId="290" sId="1">
    <nc r="I23" t="inlineStr">
      <is>
        <t>Социальная политика</t>
      </is>
    </nc>
  </rcc>
  <rcc rId="291" sId="1">
    <nc r="J23">
      <v>111478.19</v>
    </nc>
  </rcc>
  <rcc rId="292" sId="1">
    <nc r="K23">
      <v>3953.54</v>
    </nc>
  </rcc>
  <rcc rId="293" sId="1">
    <nc r="L23">
      <v>115431.72</v>
    </nc>
  </rcc>
  <rcc rId="294" sId="1">
    <nc r="I24" t="inlineStr">
      <is>
        <t>Физическая культура и спорт</t>
      </is>
    </nc>
  </rcc>
  <rcc rId="295" sId="1">
    <nc r="J24">
      <v>343081.26</v>
    </nc>
  </rcc>
  <rcc rId="296" sId="1">
    <nc r="K24">
      <v>4102.7</v>
    </nc>
  </rcc>
  <rcc rId="297" sId="1">
    <nc r="L24">
      <v>347183.96</v>
    </nc>
  </rcc>
  <rcc rId="298" sId="1">
    <nc r="I25" t="inlineStr">
      <is>
        <t>Обслуживание государственного и муниципального долга</t>
      </is>
    </nc>
  </rcc>
  <rcc rId="299" sId="1">
    <nc r="J25">
      <v>17493.77</v>
    </nc>
  </rcc>
  <rcc rId="300" sId="1">
    <nc r="K25">
      <v>0</v>
    </nc>
  </rcc>
  <rcc rId="301" sId="1">
    <nc r="L25">
      <v>17493.77</v>
    </nc>
  </rcc>
  <rcc rId="302" sId="1">
    <oc r="C16">
      <f>-73.76-0.4</f>
    </oc>
    <nc r="C16">
      <f>-73.76-400</f>
    </nc>
  </rcc>
  <rcc rId="303" sId="1">
    <oc r="C18">
      <f>6333.69+0.4</f>
    </oc>
    <nc r="C18">
      <f>6333.69</f>
    </nc>
  </rcc>
  <rcc rId="304" sId="1" numFmtId="4">
    <oc r="C17">
      <v>839.85</v>
    </oc>
    <nc r="C17">
      <f>839.85+400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91" sId="1">
    <nc r="H14">
      <v>6522352.2000000002</v>
    </nc>
  </rcc>
  <rcc rId="192" sId="1">
    <nc r="H15">
      <v>433525.89</v>
    </nc>
  </rcc>
  <rcc rId="193" sId="1">
    <nc r="H16">
      <v>36347.81</v>
    </nc>
  </rcc>
  <rcc rId="194" sId="1">
    <nc r="H17">
      <v>921765.5</v>
    </nc>
  </rcc>
  <rcc rId="195" sId="1">
    <nc r="H18">
      <v>640471.26</v>
    </nc>
  </rcc>
  <rcc rId="196" sId="1">
    <nc r="H19">
      <v>163.36000000000001</v>
    </nc>
  </rcc>
  <rcc rId="197" sId="1">
    <nc r="H20">
      <v>3429131.28</v>
    </nc>
  </rcc>
  <rcc rId="198" sId="1">
    <nc r="H21">
      <v>580837.65</v>
    </nc>
  </rcc>
  <rcc rId="199" sId="1">
    <nc r="H22">
      <v>115431.72</v>
    </nc>
  </rcc>
  <rcc rId="200" sId="1">
    <nc r="H23">
      <v>347183.96</v>
    </nc>
  </rcc>
  <rcc rId="201" sId="1">
    <nc r="H24">
      <v>17493.77</v>
    </nc>
  </rcc>
  <rfmt sheetId="1" sqref="H14:H24">
    <dxf>
      <numFmt numFmtId="4" formatCode="#,##0.00"/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1" s="1" sqref="D2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cc rId="202" sId="1">
    <nc r="C15">
      <f>D15-B15</f>
    </nc>
  </rcc>
  <rcc rId="203" sId="1">
    <nc r="C16">
      <f>D16-B16</f>
    </nc>
  </rcc>
  <rcc rId="204" sId="1">
    <nc r="C17">
      <f>D17-B17</f>
    </nc>
  </rcc>
  <rcc rId="205" sId="1">
    <nc r="C18">
      <f>D18-B18</f>
    </nc>
  </rcc>
  <rcc rId="206" sId="1">
    <nc r="C19">
      <f>D19-B19</f>
    </nc>
  </rcc>
  <rcc rId="207" sId="1">
    <nc r="C20">
      <f>D20-B20</f>
    </nc>
  </rcc>
  <rcc rId="208" sId="1">
    <nc r="C21">
      <f>D21-B21</f>
    </nc>
  </rcc>
  <rcc rId="209" sId="1">
    <nc r="C22">
      <f>D22-B22</f>
    </nc>
  </rcc>
  <rcc rId="210" sId="1">
    <nc r="C23">
      <f>D23-B23</f>
    </nc>
  </rcc>
  <rcc rId="211" sId="1">
    <nc r="C24">
      <f>D24-B24</f>
    </nc>
  </rcc>
  <rcc rId="212" sId="1" odxf="1" s="1" dxf="1" numFmtId="4">
    <oc r="C15">
      <f>D15-B15</f>
    </oc>
    <nc r="C15">
      <v>4056.4400000000023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1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3" sId="1" odxf="1" s="1" dxf="1" numFmtId="4">
    <oc r="C16">
      <f>D16-B16</f>
    </oc>
    <nc r="C16">
      <v>-73.760000000002037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1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4" sId="1" odxf="1" s="1" dxf="1" numFmtId="4">
    <oc r="C17">
      <f>D17-B17</f>
    </oc>
    <nc r="C17">
      <v>839.84999999997672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1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5" sId="1" odxf="1" s="1" dxf="1" numFmtId="4">
    <oc r="C18">
      <f>D18-B18</f>
    </oc>
    <nc r="C18">
      <v>6333.6900000000605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1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6" sId="1" odxf="1" s="1" dxf="1" numFmtId="4">
    <oc r="C19">
      <f>D19-B19</f>
    </oc>
    <nc r="C19">
      <v>0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1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0" start="0" length="0">
    <dxf>
      <font>
        <sz val="12"/>
        <color theme="1"/>
        <name val="Times New Roman"/>
        <scheme val="none"/>
      </font>
      <fill>
        <patternFill>
          <bgColor theme="0"/>
        </patternFill>
      </fill>
    </dxf>
  </rfmt>
  <rfmt sheetId="1" s="1" sqref="D2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7" sId="1" odxf="1" s="1" dxf="1" numFmtId="4">
    <oc r="C21">
      <f>D21-B21</f>
    </oc>
    <nc r="C21">
      <v>25.330000000074506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2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2" start="0" length="0">
    <dxf>
      <font>
        <sz val="12"/>
        <color theme="1"/>
        <name val="Times New Roman"/>
        <scheme val="none"/>
      </font>
      <fill>
        <patternFill>
          <bgColor theme="0"/>
        </patternFill>
      </fill>
    </dxf>
  </rfmt>
  <rfmt sheetId="1" s="1" sqref="D2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8" sId="1" odxf="1" s="1" dxf="1" numFmtId="4">
    <oc r="C23">
      <f>D23-B23</f>
    </oc>
    <nc r="C23">
      <v>4102.7000000000116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2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9" sId="1" odxf="1" s="1" dxf="1" numFmtId="4">
    <oc r="C24">
      <f>D24-B24</f>
    </oc>
    <nc r="C24">
      <v>0</v>
    </nc>
    <ndxf>
      <font>
        <sz val="12"/>
        <color theme="1"/>
        <name val="Times New Roman"/>
        <scheme val="none"/>
      </font>
      <fill>
        <patternFill>
          <bgColor theme="0"/>
        </patternFill>
      </fill>
    </ndxf>
  </rcc>
  <rfmt sheetId="1" s="1" sqref="D2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220" sId="1" ref="H1:H1048576" action="deleteCol">
    <rfmt sheetId="1" xfDxf="1" s="1" sqref="H1:H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H10" start="0" length="0">
      <dxf/>
    </rfmt>
    <rfmt sheetId="1" s="1" sqref="H11" start="0" length="0">
      <dxf/>
    </rfmt>
    <rfmt sheetId="1" s="1" sqref="H12" start="0" length="0">
      <dxf/>
    </rfmt>
    <rfmt sheetId="1" s="1" sqref="H13" start="0" length="0">
      <dxf/>
    </rfmt>
    <rcc rId="0" sId="1" s="1" dxf="1" numFmtId="4">
      <nc r="H14">
        <v>6522352.2000000002</v>
      </nc>
      <ndxf>
        <numFmt numFmtId="4" formatCode="#,##0.00"/>
      </ndxf>
    </rcc>
    <rcc rId="0" sId="1" dxf="1" numFmtId="4">
      <nc r="H15">
        <v>433525.89</v>
      </nc>
      <ndxf>
        <numFmt numFmtId="4" formatCode="#,##0.00"/>
      </ndxf>
    </rcc>
    <rcc rId="0" sId="1" dxf="1" numFmtId="4">
      <nc r="H16">
        <v>36347.81</v>
      </nc>
      <ndxf>
        <numFmt numFmtId="4" formatCode="#,##0.00"/>
      </ndxf>
    </rcc>
    <rcc rId="0" sId="1" dxf="1" numFmtId="4">
      <nc r="H17">
        <v>921765.5</v>
      </nc>
      <ndxf>
        <numFmt numFmtId="4" formatCode="#,##0.00"/>
      </ndxf>
    </rcc>
    <rcc rId="0" sId="1" dxf="1" numFmtId="4">
      <nc r="H18">
        <v>640471.26</v>
      </nc>
      <ndxf>
        <numFmt numFmtId="4" formatCode="#,##0.00"/>
      </ndxf>
    </rcc>
    <rcc rId="0" sId="1" dxf="1" numFmtId="4">
      <nc r="H19">
        <v>163.36000000000001</v>
      </nc>
      <ndxf>
        <numFmt numFmtId="4" formatCode="#,##0.00"/>
      </ndxf>
    </rcc>
    <rcc rId="0" sId="1" dxf="1" numFmtId="4">
      <nc r="H20">
        <v>3429131.28</v>
      </nc>
      <ndxf>
        <numFmt numFmtId="4" formatCode="#,##0.00"/>
      </ndxf>
    </rcc>
    <rcc rId="0" sId="1" dxf="1" numFmtId="4">
      <nc r="H21">
        <v>580837.65</v>
      </nc>
      <ndxf>
        <numFmt numFmtId="4" formatCode="#,##0.00"/>
      </ndxf>
    </rcc>
    <rcc rId="0" sId="1" dxf="1" numFmtId="4">
      <nc r="H22">
        <v>115431.72</v>
      </nc>
      <ndxf>
        <numFmt numFmtId="4" formatCode="#,##0.00"/>
      </ndxf>
    </rcc>
    <rcc rId="0" sId="1" dxf="1" numFmtId="4">
      <nc r="H23">
        <v>347183.96</v>
      </nc>
      <ndxf>
        <numFmt numFmtId="4" formatCode="#,##0.00"/>
      </ndxf>
    </rcc>
    <rcc rId="0" sId="1" dxf="1" numFmtId="4">
      <nc r="H24">
        <v>17493.77</v>
      </nc>
      <ndxf>
        <numFmt numFmtId="4" formatCode="#,##0.00"/>
      </ndxf>
    </rcc>
  </rrc>
  <rcc rId="221" sId="1" numFmtId="4">
    <oc r="C20">
      <f>D20-B20</f>
    </oc>
    <nc r="C20">
      <v>4726.16</v>
    </nc>
  </rcc>
  <rcc rId="222" sId="1" numFmtId="4">
    <oc r="C22">
      <f>D22-B22</f>
    </oc>
    <nc r="C22">
      <v>3953.54</v>
    </nc>
  </rcc>
  <rcc rId="223" sId="1" numFmtId="4">
    <oc r="C14">
      <v>23963.95</v>
    </oc>
    <nc r="C14">
      <f>SUM(C15:C24)</f>
    </nc>
  </rcc>
  <rcc rId="224" sId="1" numFmtId="4">
    <oc r="D15">
      <f>C15+B15</f>
    </oc>
    <nc r="D15">
      <f>B15+C15</f>
    </nc>
  </rcc>
  <rcc rId="225" sId="1" numFmtId="4">
    <oc r="D16">
      <f>C16+B16</f>
    </oc>
    <nc r="D16">
      <f>B16+C16</f>
    </nc>
  </rcc>
  <rcc rId="226" sId="1" numFmtId="4">
    <oc r="D17">
      <f>C17+B17</f>
    </oc>
    <nc r="D17">
      <f>B17+C17</f>
    </nc>
  </rcc>
  <rcc rId="227" sId="1" numFmtId="4">
    <oc r="D18">
      <f>C18+B18</f>
    </oc>
    <nc r="D18">
      <f>B18+C18</f>
    </nc>
  </rcc>
  <rcc rId="228" sId="1" numFmtId="4">
    <oc r="D19">
      <f>C19+B19</f>
    </oc>
    <nc r="D19">
      <f>B19+C19</f>
    </nc>
  </rcc>
  <rcc rId="229" sId="1" numFmtId="4">
    <oc r="D20">
      <f>C20+B20</f>
    </oc>
    <nc r="D20">
      <f>B20+C20</f>
    </nc>
  </rcc>
  <rcc rId="230" sId="1" numFmtId="4">
    <oc r="D21">
      <f>C21+B21</f>
    </oc>
    <nc r="D21">
      <f>B21+C21</f>
    </nc>
  </rcc>
  <rcc rId="231" sId="1" numFmtId="4">
    <oc r="D22">
      <f>C22+B22</f>
    </oc>
    <nc r="D22">
      <f>B22+C22</f>
    </nc>
  </rcc>
  <rcc rId="232" sId="1" numFmtId="4">
    <oc r="D23">
      <f>C23+B23</f>
    </oc>
    <nc r="D23">
      <f>B23+C23</f>
    </nc>
  </rcc>
  <rcc rId="233" sId="1" numFmtId="4">
    <oc r="D24">
      <f>C24+B24</f>
    </oc>
    <nc r="D24">
      <f>B24+C24</f>
    </nc>
  </rcc>
  <rcc rId="234" sId="1" numFmtId="4">
    <oc r="D14">
      <f>B14+C14</f>
    </oc>
    <nc r="D14">
      <f>SUM(D15:D24)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247" sId="1" numFmtId="4">
    <oc r="C16">
      <v>-73.760000000002037</v>
    </oc>
    <nc r="C16">
      <f>-73.76-0.4</f>
    </nc>
  </rcc>
  <rcc rId="248" sId="1" numFmtId="4">
    <oc r="C17">
      <v>839.84999999997672</v>
    </oc>
    <nc r="C17">
      <v>839.85</v>
    </nc>
  </rcc>
  <rcc rId="249" sId="1" numFmtId="4">
    <oc r="C21">
      <v>25.330000000074506</v>
    </oc>
    <nc r="C21">
      <v>25.33</v>
    </nc>
  </rcc>
  <rcc rId="250" sId="1" numFmtId="4">
    <oc r="C23">
      <v>4102.7000000000116</v>
    </oc>
    <nc r="C23">
      <v>4102.7</v>
    </nc>
  </rcc>
  <rcc rId="251" sId="1" numFmtId="4">
    <oc r="C18">
      <v>6333.6900000000605</v>
    </oc>
    <nc r="C18">
      <f>6333.69+0.4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323" sId="1">
    <oc r="C17">
      <f>839.85+400</f>
    </oc>
    <nc r="C17">
      <f>839.85</f>
    </nc>
  </rcc>
  <rcc rId="324" sId="1">
    <oc r="C16">
      <f>-73.76-400</f>
    </oc>
    <nc r="C16">
      <f>-73.76</f>
    </nc>
  </rcc>
  <rcv guid="{7AABD1D3-2793-4DC8-8B86-074BF38EF2AB}" action="delete"/>
  <rdn rId="0" localSheetId="1" customView="1" name="Z_7AABD1D3_2793_4DC8_8B86_074BF38EF2AB_.wvu.PrintArea" hidden="1" oldHidden="1">
    <formula>'Приложение 1'!$A$1:$D$47</formula>
    <oldFormula>'Приложение 1'!$A$1:$D$47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4">
    <nc r="B11">
      <v>1228751.2300000002</v>
    </nc>
  </rcc>
  <rcc rId="11" sId="1" numFmtId="4">
    <nc r="B12">
      <v>295808.22000000003</v>
    </nc>
  </rcc>
  <rcc rId="12" sId="1" numFmtId="4">
    <nc r="B13">
      <v>4770537.63</v>
    </nc>
  </rcc>
  <rcc rId="13" sId="1" numFmtId="4">
    <nc r="B10">
      <f>B11+B12+B13</f>
    </nc>
  </rcc>
  <rcc rId="14" sId="1">
    <nc r="C10">
      <f>C11+C12+C13</f>
    </nc>
  </rcc>
  <rcc rId="15" sId="1">
    <nc r="D10">
      <f>B10+C10</f>
    </nc>
  </rcc>
  <rcc rId="16" sId="1">
    <nc r="D11">
      <f>B11+C11</f>
    </nc>
  </rcc>
  <rcc rId="17" sId="1">
    <nc r="D12">
      <f>B12+C12</f>
    </nc>
  </rcc>
  <rcc rId="18" sId="1">
    <nc r="D13">
      <f>B13+C13</f>
    </nc>
  </rcc>
  <rcc rId="19" sId="1" numFmtId="4">
    <nc r="C12">
      <v>10040.27</v>
    </nc>
  </rcc>
  <rcc rId="20" sId="1" numFmtId="4">
    <nc r="C13">
      <v>63902.42</v>
    </nc>
  </rcc>
  <rdn rId="0" localSheetId="1" customView="1" name="Z_337EB6B7_C8B3_4EB4_8FD2_98259511D6E6_.wvu.PrintArea" hidden="1" oldHidden="1">
    <formula>'Приложение 1'!$A$1:$D$60</formula>
  </rdn>
  <rdn rId="0" localSheetId="1" customView="1" name="Z_337EB6B7_C8B3_4EB4_8FD2_98259511D6E6_.wvu.Cols" hidden="1" oldHidden="1">
    <formula>'Приложение 1'!$E:$E</formula>
  </rdn>
  <rcv guid="{337EB6B7-C8B3-4EB4-8FD2-98259511D6E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1'!$A$1:$D$62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1'!$A$1:$D$62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>
    <oc r="D25" t="inlineStr">
      <is>
        <t xml:space="preserve"> -129 348,49»;</t>
      </is>
    </oc>
    <nc r="D25" t="inlineStr">
      <is>
        <t xml:space="preserve"> -129 348,49;</t>
      </is>
    </nc>
  </rcc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1'!$A$1:$D$62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0" sheetId="1" source="A58:A60" destination="A60:A62" sourceSheetId="1">
    <rfmt sheetId="1" s="1" sqref="A61" start="0" length="0">
      <dxf>
        <font>
          <sz val="11"/>
          <color theme="1"/>
          <name val="Calibri"/>
          <scheme val="minor"/>
        </font>
      </dxf>
    </rfmt>
    <rfmt sheetId="1" s="1" sqref="A62" start="0" length="0">
      <dxf>
        <font>
          <sz val="11"/>
          <color theme="1"/>
          <name val="Calibri"/>
          <scheme val="minor"/>
        </font>
      </dxf>
    </rfmt>
  </rm>
  <rdn rId="0" localSheetId="1" customView="1" name="Z_766335DE_7AA1_4390_B0F8_D4D2A89F77CD_.wvu.PrintArea" hidden="1" oldHidden="1">
    <formula>'Приложение 1'!$A$1:$D$62</formula>
  </rdn>
  <rdn rId="0" localSheetId="1" customView="1" name="Z_766335DE_7AA1_4390_B0F8_D4D2A89F77CD_.wvu.Cols" hidden="1" oldHidden="1">
    <formula>'Приложение 1'!$E:$E</formula>
  </rdn>
  <rcv guid="{766335DE-7AA1-4390-B0F8-D4D2A89F77C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 numFmtId="4">
    <nc r="D11">
      <v>1228751.23</v>
    </nc>
  </rcc>
  <rcc rId="146" sId="1" numFmtId="4">
    <nc r="D12">
      <v>305848.49</v>
    </nc>
  </rcc>
  <rcc rId="147" sId="1" numFmtId="4">
    <nc r="C13">
      <v>546.20000000000005</v>
    </nc>
  </rcc>
  <rcc rId="148" sId="1" numFmtId="4">
    <nc r="D13">
      <v>4834986.25</v>
    </nc>
  </rcc>
  <rcc rId="149" sId="1" numFmtId="4">
    <nc r="D10">
      <v>6369585.9699999997</v>
    </nc>
  </rcc>
  <rdn rId="0" localSheetId="1" customView="1" name="Z_2390F467_B07E_4A17_8FB3_C1BB400FECA7_.wvu.PrintArea" hidden="1" oldHidden="1">
    <formula>'Приложение 1'!$A$1:$D$47</formula>
  </rdn>
  <rdn rId="0" localSheetId="1" customView="1" name="Z_2390F467_B07E_4A17_8FB3_C1BB400FECA7_.wvu.Cols" hidden="1" oldHidden="1">
    <formula>'Приложение 1'!$E:$E</formula>
  </rdn>
  <rcv guid="{2390F467-B07E-4A17-8FB3-C1BB400FECA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:D13">
    <dxf>
      <fill>
        <patternFill patternType="none">
          <bgColor auto="1"/>
        </patternFill>
      </fill>
    </dxf>
  </rfmt>
  <rcc rId="152" sId="1" numFmtId="4">
    <nc r="C10">
      <v>546.20000000000005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" sId="1" numFmtId="4">
    <oc r="B10">
      <v>6369039.7700000005</v>
    </oc>
    <nc r="B10">
      <f>SUM(B11:B13)</f>
    </nc>
  </rcc>
  <rcc rId="154" sId="1" numFmtId="4">
    <oc r="C10">
      <v>546.20000000000005</v>
    </oc>
    <nc r="C10">
      <f>SUM(C11:C13)</f>
    </nc>
  </rcc>
  <rcc rId="155" sId="1" numFmtId="4">
    <oc r="D10">
      <v>6369585.9699999997</v>
    </oc>
    <nc r="D10">
      <f>B10+C10</f>
    </nc>
  </rcc>
  <rcc rId="156" sId="1" numFmtId="4">
    <oc r="D11">
      <v>1228751.23</v>
    </oc>
    <nc r="D11">
      <f>B11+C11</f>
    </nc>
  </rcc>
  <rcc rId="157" sId="1" numFmtId="4">
    <oc r="D12">
      <v>305848.49</v>
    </oc>
    <nc r="D12">
      <f>B12+C12</f>
    </nc>
  </rcc>
  <rcc rId="158" sId="1" numFmtId="4">
    <oc r="D13">
      <v>4834986.25</v>
    </oc>
    <nc r="D13">
      <f>B13+C13</f>
    </nc>
  </rcc>
  <rcv guid="{337EB6B7-C8B3-4EB4-8FD2-98259511D6E6}" action="delete"/>
  <rdn rId="0" localSheetId="1" customView="1" name="Z_337EB6B7_C8B3_4EB4_8FD2_98259511D6E6_.wvu.PrintArea" hidden="1" oldHidden="1">
    <formula>'Приложение 1'!$A$1:$D$45</formula>
    <oldFormula>'Приложение 1'!$A$1:$D$45</oldFormula>
  </rdn>
  <rdn rId="0" localSheetId="1" customView="1" name="Z_337EB6B7_C8B3_4EB4_8FD2_98259511D6E6_.wvu.Cols" hidden="1" oldHidden="1">
    <formula>'Приложение 1'!$E:$E</formula>
    <oldFormula>'Приложение 1'!$E:$E</oldFormula>
  </rdn>
  <rcv guid="{337EB6B7-C8B3-4EB4-8FD2-98259511D6E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61" sheetId="1" source="A45:A47" destination="A60:A62" sourceSheetId="1">
    <rfmt sheetId="1" s="1" sqref="A60" start="0" length="0">
      <dxf>
        <font>
          <sz val="11"/>
          <color theme="1"/>
          <name val="Calibri"/>
          <scheme val="minor"/>
        </font>
      </dxf>
    </rfmt>
    <rfmt sheetId="1" s="1" sqref="A61" start="0" length="0">
      <dxf>
        <font>
          <sz val="11"/>
          <color theme="1"/>
          <name val="Calibri"/>
          <scheme val="minor"/>
        </font>
      </dxf>
    </rfmt>
    <rfmt sheetId="1" s="1" sqref="A62" start="0" length="0">
      <dxf>
        <font>
          <sz val="11"/>
          <color theme="1"/>
          <name val="Calibri"/>
          <scheme val="minor"/>
        </font>
      </dxf>
    </rfmt>
  </rm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1'!$A$1:$D$47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1" numFmtId="4">
    <oc r="C13">
      <v>546.20000000000005</v>
    </oc>
    <nc r="C13">
      <v>12307.4</v>
    </nc>
  </rcc>
  <rfmt sheetId="1" sqref="C10:D13">
    <dxf>
      <fill>
        <patternFill>
          <bgColor theme="0"/>
        </patternFill>
      </fill>
    </dxf>
  </rfmt>
  <rcv guid="{337EB6B7-C8B3-4EB4-8FD2-98259511D6E6}" action="delete"/>
  <rdn rId="0" localSheetId="1" customView="1" name="Z_337EB6B7_C8B3_4EB4_8FD2_98259511D6E6_.wvu.PrintArea" hidden="1" oldHidden="1">
    <formula>'Приложение 1'!$A$1:$D$45</formula>
    <oldFormula>'Приложение 1'!$A$1:$D$45</oldFormula>
  </rdn>
  <rdn rId="0" localSheetId="1" customView="1" name="Z_337EB6B7_C8B3_4EB4_8FD2_98259511D6E6_.wvu.Cols" hidden="1" oldHidden="1">
    <formula>'Приложение 1'!$E:$E</formula>
    <oldFormula>'Приложение 1'!$E:$E</oldFormula>
  </rdn>
  <rcv guid="{337EB6B7-C8B3-4EB4-8FD2-98259511D6E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1'!$A$1:$D$62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2"/>
  <sheetViews>
    <sheetView tabSelected="1" view="pageBreakPreview" topLeftCell="A13" zoomScaleNormal="100" zoomScaleSheetLayoutView="100" workbookViewId="0">
      <selection activeCell="D26" sqref="D26"/>
    </sheetView>
  </sheetViews>
  <sheetFormatPr defaultColWidth="9.140625" defaultRowHeight="15" x14ac:dyDescent="0.25"/>
  <cols>
    <col min="1" max="1" width="64.7109375" style="2" customWidth="1"/>
    <col min="2" max="2" width="14" style="2" bestFit="1" customWidth="1"/>
    <col min="3" max="3" width="14.5703125" style="2" customWidth="1"/>
    <col min="4" max="4" width="15.5703125" style="2" customWidth="1"/>
    <col min="5" max="5" width="10.7109375" style="2" hidden="1" customWidth="1"/>
    <col min="6" max="6" width="10.7109375" style="2" bestFit="1" customWidth="1"/>
    <col min="7" max="16384" width="9.140625" style="2"/>
  </cols>
  <sheetData>
    <row r="1" spans="1:4" ht="15.75" x14ac:dyDescent="0.25">
      <c r="A1" s="1"/>
      <c r="B1" s="23" t="s">
        <v>21</v>
      </c>
      <c r="C1" s="23"/>
      <c r="D1" s="23"/>
    </row>
    <row r="2" spans="1:4" ht="16.5" customHeight="1" x14ac:dyDescent="0.25">
      <c r="A2" s="3"/>
      <c r="B2" s="23" t="s">
        <v>22</v>
      </c>
      <c r="C2" s="23"/>
      <c r="D2" s="23"/>
    </row>
    <row r="3" spans="1:4" ht="15.75" x14ac:dyDescent="0.25">
      <c r="A3" s="1"/>
      <c r="B3" s="24" t="s">
        <v>23</v>
      </c>
      <c r="C3" s="24"/>
      <c r="D3" s="24"/>
    </row>
    <row r="4" spans="1:4" ht="15.75" x14ac:dyDescent="0.25">
      <c r="A4" s="24"/>
      <c r="B4" s="24"/>
    </row>
    <row r="6" spans="1:4" ht="15.75" customHeight="1" x14ac:dyDescent="0.25">
      <c r="A6" s="25" t="s">
        <v>24</v>
      </c>
      <c r="B6" s="25"/>
      <c r="C6" s="25"/>
      <c r="D6" s="25"/>
    </row>
    <row r="7" spans="1:4" ht="15.75" customHeight="1" x14ac:dyDescent="0.25">
      <c r="A7" s="26"/>
      <c r="B7" s="26"/>
      <c r="C7" s="26"/>
      <c r="D7" s="26"/>
    </row>
    <row r="8" spans="1:4" ht="51" customHeight="1" x14ac:dyDescent="0.25">
      <c r="A8" s="19" t="s">
        <v>0</v>
      </c>
      <c r="B8" s="4" t="s">
        <v>1</v>
      </c>
      <c r="C8" s="5" t="s">
        <v>2</v>
      </c>
      <c r="D8" s="6" t="s">
        <v>3</v>
      </c>
    </row>
    <row r="9" spans="1:4" ht="15.75" x14ac:dyDescent="0.25">
      <c r="A9" s="19"/>
      <c r="B9" s="20" t="s">
        <v>4</v>
      </c>
      <c r="C9" s="21"/>
      <c r="D9" s="22"/>
    </row>
    <row r="10" spans="1:4" s="7" customFormat="1" ht="15.75" x14ac:dyDescent="0.25">
      <c r="A10" s="14" t="s">
        <v>5</v>
      </c>
      <c r="B10" s="16">
        <f>SUM(B11:B13)</f>
        <v>6369039.7699999996</v>
      </c>
      <c r="C10" s="16">
        <f>SUM(C11:C13)</f>
        <v>23963.94</v>
      </c>
      <c r="D10" s="16">
        <f>B10+C10</f>
        <v>6393003.71</v>
      </c>
    </row>
    <row r="11" spans="1:4" s="7" customFormat="1" ht="15.75" x14ac:dyDescent="0.25">
      <c r="A11" s="8" t="s">
        <v>6</v>
      </c>
      <c r="B11" s="16">
        <v>1228751.2300000002</v>
      </c>
      <c r="C11" s="16"/>
      <c r="D11" s="16">
        <f t="shared" ref="D11:D13" si="0">B11+C11</f>
        <v>1228751.2300000002</v>
      </c>
    </row>
    <row r="12" spans="1:4" s="7" customFormat="1" ht="15.75" x14ac:dyDescent="0.25">
      <c r="A12" s="8" t="s">
        <v>7</v>
      </c>
      <c r="B12" s="16">
        <v>305848.49000000005</v>
      </c>
      <c r="C12" s="16"/>
      <c r="D12" s="16">
        <f t="shared" si="0"/>
        <v>305848.49000000005</v>
      </c>
    </row>
    <row r="13" spans="1:4" s="7" customFormat="1" ht="15.75" x14ac:dyDescent="0.25">
      <c r="A13" s="8" t="s">
        <v>8</v>
      </c>
      <c r="B13" s="16">
        <v>4834440.05</v>
      </c>
      <c r="C13" s="18">
        <v>23963.94</v>
      </c>
      <c r="D13" s="16">
        <f t="shared" si="0"/>
        <v>4858403.99</v>
      </c>
    </row>
    <row r="14" spans="1:4" s="7" customFormat="1" ht="15.75" x14ac:dyDescent="0.25">
      <c r="A14" s="14" t="s">
        <v>9</v>
      </c>
      <c r="B14" s="16">
        <v>6498388.2599999998</v>
      </c>
      <c r="C14" s="16">
        <f>SUM(C15:C24)</f>
        <v>23963.940000000002</v>
      </c>
      <c r="D14" s="16">
        <f>SUM(D15:D24)</f>
        <v>6522352.1999999993</v>
      </c>
    </row>
    <row r="15" spans="1:4" ht="15.75" x14ac:dyDescent="0.25">
      <c r="A15" s="9" t="s">
        <v>10</v>
      </c>
      <c r="B15" s="17">
        <v>429469.45</v>
      </c>
      <c r="C15" s="16">
        <v>4056.4400000000023</v>
      </c>
      <c r="D15" s="16">
        <f>B15+C15</f>
        <v>433525.89</v>
      </c>
    </row>
    <row r="16" spans="1:4" ht="21.75" customHeight="1" x14ac:dyDescent="0.25">
      <c r="A16" s="9" t="s">
        <v>11</v>
      </c>
      <c r="B16" s="17">
        <v>36421.57</v>
      </c>
      <c r="C16" s="16">
        <f>-73.76</f>
        <v>-73.760000000000005</v>
      </c>
      <c r="D16" s="16">
        <f t="shared" ref="D16:D24" si="1">B16+C16</f>
        <v>36347.81</v>
      </c>
    </row>
    <row r="17" spans="1:6" ht="15.75" x14ac:dyDescent="0.25">
      <c r="A17" s="9" t="s">
        <v>12</v>
      </c>
      <c r="B17" s="17">
        <v>920925.65</v>
      </c>
      <c r="C17" s="16">
        <f>839.85</f>
        <v>839.85</v>
      </c>
      <c r="D17" s="16">
        <f t="shared" si="1"/>
        <v>921765.5</v>
      </c>
    </row>
    <row r="18" spans="1:6" ht="15.75" x14ac:dyDescent="0.25">
      <c r="A18" s="9" t="s">
        <v>13</v>
      </c>
      <c r="B18" s="17">
        <v>634137.56999999995</v>
      </c>
      <c r="C18" s="16">
        <f>6333.69</f>
        <v>6333.69</v>
      </c>
      <c r="D18" s="16">
        <f t="shared" si="1"/>
        <v>640471.25999999989</v>
      </c>
    </row>
    <row r="19" spans="1:6" ht="15.75" x14ac:dyDescent="0.25">
      <c r="A19" s="9" t="s">
        <v>14</v>
      </c>
      <c r="B19" s="17">
        <v>163.36000000000001</v>
      </c>
      <c r="C19" s="16">
        <v>0</v>
      </c>
      <c r="D19" s="16">
        <f t="shared" si="1"/>
        <v>163.36000000000001</v>
      </c>
    </row>
    <row r="20" spans="1:6" ht="15.75" x14ac:dyDescent="0.25">
      <c r="A20" s="9" t="s">
        <v>15</v>
      </c>
      <c r="B20" s="17">
        <v>3424405.12</v>
      </c>
      <c r="C20" s="16">
        <v>4726.16</v>
      </c>
      <c r="D20" s="16">
        <f t="shared" si="1"/>
        <v>3429131.2800000003</v>
      </c>
    </row>
    <row r="21" spans="1:6" ht="15.75" x14ac:dyDescent="0.25">
      <c r="A21" s="9" t="s">
        <v>16</v>
      </c>
      <c r="B21" s="17">
        <v>580812.31999999995</v>
      </c>
      <c r="C21" s="16">
        <v>25.33</v>
      </c>
      <c r="D21" s="16">
        <f t="shared" si="1"/>
        <v>580837.64999999991</v>
      </c>
    </row>
    <row r="22" spans="1:6" ht="15.75" x14ac:dyDescent="0.25">
      <c r="A22" s="9" t="s">
        <v>17</v>
      </c>
      <c r="B22" s="17">
        <v>111478.19</v>
      </c>
      <c r="C22" s="16">
        <f>3953.54-0.01</f>
        <v>3953.5299999999997</v>
      </c>
      <c r="D22" s="16">
        <f t="shared" si="1"/>
        <v>115431.72</v>
      </c>
    </row>
    <row r="23" spans="1:6" ht="15.75" x14ac:dyDescent="0.25">
      <c r="A23" s="9" t="s">
        <v>18</v>
      </c>
      <c r="B23" s="17">
        <v>343081.26</v>
      </c>
      <c r="C23" s="16">
        <v>4102.7</v>
      </c>
      <c r="D23" s="16">
        <f t="shared" si="1"/>
        <v>347183.96</v>
      </c>
    </row>
    <row r="24" spans="1:6" ht="15.75" x14ac:dyDescent="0.25">
      <c r="A24" s="9" t="s">
        <v>19</v>
      </c>
      <c r="B24" s="17">
        <v>17493.77</v>
      </c>
      <c r="C24" s="16">
        <v>0</v>
      </c>
      <c r="D24" s="16">
        <f t="shared" si="1"/>
        <v>17493.77</v>
      </c>
    </row>
    <row r="25" spans="1:6" ht="15.75" x14ac:dyDescent="0.25">
      <c r="A25" s="14" t="s">
        <v>20</v>
      </c>
      <c r="B25" s="13">
        <f>B10-B14</f>
        <v>-129348.49000000022</v>
      </c>
      <c r="C25" s="13">
        <f t="shared" ref="C25" si="2">C10-C14</f>
        <v>0</v>
      </c>
      <c r="D25" s="13" t="s">
        <v>27</v>
      </c>
      <c r="E25" s="15">
        <f>D10-D14</f>
        <v>-129348.48999999929</v>
      </c>
      <c r="F25" s="15">
        <f>D10-D14</f>
        <v>-129348.48999999929</v>
      </c>
    </row>
    <row r="40" spans="1:1" ht="15.75" x14ac:dyDescent="0.25">
      <c r="A40" s="10"/>
    </row>
    <row r="60" spans="1:1" ht="15.75" x14ac:dyDescent="0.25">
      <c r="A60" s="11" t="s">
        <v>26</v>
      </c>
    </row>
    <row r="61" spans="1:1" ht="15.75" x14ac:dyDescent="0.25">
      <c r="A61" s="11" t="s">
        <v>25</v>
      </c>
    </row>
    <row r="62" spans="1:1" ht="15.75" x14ac:dyDescent="0.25">
      <c r="A62" s="12">
        <v>45281</v>
      </c>
    </row>
  </sheetData>
  <customSheetViews>
    <customSheetView guid="{766335DE-7AA1-4390-B0F8-D4D2A89F77CD}" showPageBreaks="1" printArea="1" hiddenColumns="1" view="pageBreakPreview" topLeftCell="A13">
      <selection activeCell="D26" sqref="D26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horizontalDpi="4294967295" verticalDpi="4294967295" r:id="rId1"/>
      <headerFooter>
        <oddFooter>&amp;R&amp;"Times New Roman,обычный"&amp;12&amp;P</oddFooter>
      </headerFooter>
    </customSheetView>
    <customSheetView guid="{7AABD1D3-2793-4DC8-8B86-074BF38EF2AB}" showPageBreaks="1" printArea="1" hiddenColumns="1" view="pageBreakPreview" topLeftCell="A7">
      <selection activeCell="G7" sqref="G1:I1048576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2"/>
      <headerFooter>
        <oddFooter>&amp;R&amp;"Times New Roman,обычный"&amp;12&amp;P</oddFooter>
      </headerFooter>
    </customSheetView>
    <customSheetView guid="{337EB6B7-C8B3-4EB4-8FD2-98259511D6E6}" showPageBreaks="1" printArea="1" hiddenColumns="1" view="pageBreakPreview">
      <selection activeCell="C10" sqref="C10:D13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3"/>
      <headerFooter>
        <oddFooter>&amp;R&amp;"Times New Roman,обычный"&amp;12&amp;P</oddFooter>
      </headerFooter>
    </customSheetView>
    <customSheetView guid="{40C9990F-9B19-4464-A4E2-62235439A3DC}" showPageBreaks="1" printArea="1" hiddenColumns="1" view="pageBreakPreview" topLeftCell="A7">
      <selection activeCell="G7" sqref="G1:I1048576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4"/>
      <headerFooter>
        <oddFooter>&amp;R&amp;"Times New Roman,обычный"&amp;12&amp;P</oddFooter>
      </headerFooter>
    </customSheetView>
    <customSheetView guid="{2390F467-B07E-4A17-8FB3-C1BB400FECA7}" showPageBreaks="1" printArea="1" hiddenColumns="1" view="pageBreakPreview">
      <selection activeCell="I15" sqref="I15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5"/>
      <headerFooter>
        <oddFooter>&amp;R&amp;"Times New Roman,обычный"&amp;12&amp;P</oddFooter>
      </headerFooter>
    </customSheetView>
  </customSheetViews>
  <mergeCells count="8">
    <mergeCell ref="A8:A9"/>
    <mergeCell ref="B9:D9"/>
    <mergeCell ref="B1:D1"/>
    <mergeCell ref="B2:D2"/>
    <mergeCell ref="B3:D3"/>
    <mergeCell ref="A4:B4"/>
    <mergeCell ref="A6:D6"/>
    <mergeCell ref="A7:D7"/>
  </mergeCells>
  <pageMargins left="1.1811023622047245" right="0.39370078740157483" top="0.78740157480314965" bottom="0.78740157480314965" header="0" footer="0.31496062992125984"/>
  <pageSetup paperSize="9" scale="75" firstPageNumber="2" orientation="portrait" useFirstPageNumber="1" horizontalDpi="4294967295" verticalDpi="4294967295" r:id="rId6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2023-12-20T09:47:25Z</cp:lastPrinted>
  <dcterms:created xsi:type="dcterms:W3CDTF">2007-01-31T11:43:07Z</dcterms:created>
  <dcterms:modified xsi:type="dcterms:W3CDTF">2023-12-21T02:22:11Z</dcterms:modified>
</cp:coreProperties>
</file>