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3530" windowHeight="11445"/>
  </bookViews>
  <sheets>
    <sheet name="Доходы 2018" sheetId="1" r:id="rId1"/>
  </sheets>
  <definedNames>
    <definedName name="OLE_LINK176" localSheetId="0">'Доходы 2018'!#REF!</definedName>
    <definedName name="Z_389D9002_B159_466B_9DF6_B698B38C0892_.wvu.PrintTitles" localSheetId="0" hidden="1">'Доходы 2018'!$8:$8</definedName>
    <definedName name="Z_389D9002_B159_466B_9DF6_B698B38C0892_.wvu.Rows" localSheetId="0" hidden="1">'Доходы 2018'!#REF!,'Доходы 2018'!#REF!,'Доходы 2018'!#REF!,'Доходы 2018'!$55:$55,'Доходы 2018'!#REF!,'Доходы 2018'!#REF!</definedName>
    <definedName name="_xlnm.Print_Titles" localSheetId="0">'Доходы 2018'!$8:$8</definedName>
    <definedName name="_xlnm.Print_Area" localSheetId="0">'Доходы 2018'!$A$1:$E$173</definedName>
  </definedNames>
  <calcPr calcId="124519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/>
  <c r="E31"/>
  <c r="E32"/>
  <c r="C29"/>
  <c r="E15"/>
  <c r="E16"/>
  <c r="E17"/>
  <c r="E18"/>
  <c r="D14"/>
  <c r="D13" s="1"/>
  <c r="C14"/>
  <c r="C13" s="1"/>
  <c r="D81" l="1"/>
  <c r="D63" s="1"/>
  <c r="E157" l="1"/>
  <c r="D50"/>
  <c r="C50"/>
  <c r="D47"/>
  <c r="D41"/>
  <c r="D37"/>
  <c r="F37" s="1"/>
  <c r="E12"/>
  <c r="E14"/>
  <c r="E13" s="1"/>
  <c r="E20"/>
  <c r="E21"/>
  <c r="E22"/>
  <c r="E23"/>
  <c r="E25"/>
  <c r="E26"/>
  <c r="E28"/>
  <c r="E29"/>
  <c r="E33"/>
  <c r="E36"/>
  <c r="E38"/>
  <c r="E39"/>
  <c r="E40"/>
  <c r="E42"/>
  <c r="E43"/>
  <c r="E44"/>
  <c r="E45"/>
  <c r="E46"/>
  <c r="E48"/>
  <c r="E49"/>
  <c r="E51"/>
  <c r="E52"/>
  <c r="E54"/>
  <c r="E55"/>
  <c r="E59"/>
  <c r="E60"/>
  <c r="E61"/>
  <c r="E62"/>
  <c r="E64"/>
  <c r="E65"/>
  <c r="E66"/>
  <c r="E67"/>
  <c r="E68"/>
  <c r="E69"/>
  <c r="E70"/>
  <c r="E71"/>
  <c r="E72"/>
  <c r="E73"/>
  <c r="E74"/>
  <c r="E75"/>
  <c r="E76"/>
  <c r="E77"/>
  <c r="E78"/>
  <c r="E79"/>
  <c r="E80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5"/>
  <c r="E136"/>
  <c r="E137"/>
  <c r="E138"/>
  <c r="E139"/>
  <c r="E140"/>
  <c r="E141"/>
  <c r="E142"/>
  <c r="E143"/>
  <c r="E144"/>
  <c r="E145"/>
  <c r="E146"/>
  <c r="E147"/>
  <c r="E148"/>
  <c r="E150"/>
  <c r="E152"/>
  <c r="E153"/>
  <c r="E154"/>
  <c r="E156"/>
  <c r="E159"/>
  <c r="E160"/>
  <c r="E161"/>
  <c r="E162"/>
  <c r="E163"/>
  <c r="E164"/>
  <c r="E165"/>
  <c r="E50" l="1"/>
  <c r="D35"/>
  <c r="D27" l="1"/>
  <c r="C27"/>
  <c r="D24"/>
  <c r="D19"/>
  <c r="D11"/>
  <c r="D10" l="1"/>
  <c r="E27"/>
  <c r="D158"/>
  <c r="C158"/>
  <c r="D155"/>
  <c r="C155"/>
  <c r="D151"/>
  <c r="C151"/>
  <c r="D149"/>
  <c r="C149"/>
  <c r="E151" l="1"/>
  <c r="E158"/>
  <c r="E149"/>
  <c r="E155"/>
  <c r="C81"/>
  <c r="C63" s="1"/>
  <c r="D134"/>
  <c r="C134"/>
  <c r="D104"/>
  <c r="D103" s="1"/>
  <c r="C104"/>
  <c r="C103" s="1"/>
  <c r="D58"/>
  <c r="C58"/>
  <c r="D34"/>
  <c r="D9" s="1"/>
  <c r="C47"/>
  <c r="E47" s="1"/>
  <c r="C41"/>
  <c r="E41" s="1"/>
  <c r="C37"/>
  <c r="C24"/>
  <c r="E24" s="1"/>
  <c r="C19"/>
  <c r="E19" s="1"/>
  <c r="C11"/>
  <c r="C35" l="1"/>
  <c r="E35" s="1"/>
  <c r="E37"/>
  <c r="E103"/>
  <c r="E104"/>
  <c r="C10"/>
  <c r="E10" s="1"/>
  <c r="E11"/>
  <c r="E58"/>
  <c r="E134"/>
  <c r="E63"/>
  <c r="E81"/>
  <c r="C57"/>
  <c r="C56" s="1"/>
  <c r="C34" l="1"/>
  <c r="C9" s="1"/>
  <c r="C166" s="1"/>
  <c r="D57"/>
  <c r="E57" s="1"/>
  <c r="E34" l="1"/>
  <c r="D56"/>
  <c r="E56" s="1"/>
  <c r="E9"/>
  <c r="D166" l="1"/>
  <c r="E166" s="1"/>
</calcChain>
</file>

<file path=xl/sharedStrings.xml><?xml version="1.0" encoding="utf-8"?>
<sst xmlns="http://schemas.openxmlformats.org/spreadsheetml/2006/main" count="323" uniqueCount="310">
  <si>
    <t>Наименование показателей</t>
  </si>
  <si>
    <t>НАЛОГОВЫЕ И НЕНАЛОГОВЫЕ  ДОХОДЫ</t>
  </si>
  <si>
    <t>НАЛОГОВЫЕ ДОХОДЫ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</si>
  <si>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</si>
  <si>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</si>
  <si>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</si>
  <si>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</si>
  <si>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</si>
  <si>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</si>
  <si>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</si>
  <si>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</si>
  <si>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</si>
  <si>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</si>
  <si>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182 1 05 04010 02 0000 110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</si>
  <si>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</si>
  <si>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</si>
  <si>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</si>
  <si>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</si>
  <si>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</si>
  <si>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</si>
  <si>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</si>
  <si>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</si>
  <si>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</si>
  <si>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</si>
  <si>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</si>
  <si>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</si>
  <si>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</si>
  <si>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</si>
  <si>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</si>
  <si>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</si>
  <si>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</si>
  <si>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</si>
  <si>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</si>
  <si>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</si>
  <si>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</si>
  <si>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</si>
  <si>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</si>
  <si>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</si>
  <si>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</si>
  <si>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</si>
  <si>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</si>
  <si>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</si>
  <si>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</si>
  <si>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</si>
  <si>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</si>
  <si>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</si>
  <si>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</si>
  <si>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</si>
  <si>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</si>
  <si>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</si>
  <si>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</si>
  <si>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</si>
  <si>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</si>
  <si>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</si>
  <si>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</si>
  <si>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</si>
  <si>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</si>
  <si>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</si>
  <si>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</si>
  <si>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</si>
  <si>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</si>
  <si>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</si>
  <si>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</si>
  <si>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</si>
  <si>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</si>
  <si>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</si>
  <si>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</si>
  <si>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Дотации на выравнивание бюджетной обеспеченности поселений из областного фонда финансовой поддержки поселений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</si>
  <si>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</si>
  <si>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</si>
  <si>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</si>
  <si>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</si>
  <si>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обеспечение условий для развития физической культуры и массового спорта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</si>
  <si>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</si>
  <si>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субъектов Российской Федерации и муниципальных образований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</si>
  <si>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</si>
  <si>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</si>
  <si>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</si>
  <si>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</si>
  <si>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</si>
  <si>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</si>
  <si>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</si>
  <si>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</si>
  <si>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Субвенции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</si>
  <si>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Субвенции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</si>
  <si>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</si>
  <si>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</si>
  <si>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 xml:space="preserve"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  </t>
  </si>
  <si>
    <t>Иные межбюджетные трансферты</t>
  </si>
  <si>
    <t xml:space="preserve"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</si>
  <si>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</si>
  <si>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</si>
  <si>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ВСЕГО ДОХОДОВ ПО ЗАТО СЕВЕРСК</t>
  </si>
  <si>
    <t xml:space="preserve">Субсидии 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 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</si>
  <si>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</si>
  <si>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</si>
  <si>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</si>
  <si>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</si>
  <si>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</si>
  <si>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903 2 02 15001 04 0034 151</t>
  </si>
  <si>
    <t>903 2 02 15001 04 0035 151</t>
  </si>
  <si>
    <t>903 2 02 15010 04 0000 151</t>
  </si>
  <si>
    <t>902 2 02 35082 04 0240 151</t>
  </si>
  <si>
    <t>Дотации бюджетам бюджетной системы Российской Федерации</t>
  </si>
  <si>
    <t>000 2 02 10000 00 0000 151</t>
  </si>
  <si>
    <t>Субсидии бюджетам бюджетной системы Российской Федерации (межбюджетные субсидии)</t>
  </si>
  <si>
    <t>000 2 02 20000 00 0000 151</t>
  </si>
  <si>
    <t>000 2 02 30000 00 0000 151</t>
  </si>
  <si>
    <t>000 2 02 40000 00 0000 151</t>
  </si>
  <si>
    <t>907 2 02 49999 04 0025 151</t>
  </si>
  <si>
    <t>902 2 02 49999 04 0027 151</t>
  </si>
  <si>
    <t>907 2 02 49999 04 0029 151</t>
  </si>
  <si>
    <t>909 2 02 20077 04 0037 151</t>
  </si>
  <si>
    <t>000 2 02 29999 04 0000 151</t>
  </si>
  <si>
    <t>952 2 02 29999 04 0007 151</t>
  </si>
  <si>
    <t>904 2 02 29999 04 0011 151</t>
  </si>
  <si>
    <t>904 2 02 29999 04 0018 151</t>
  </si>
  <si>
    <t>907 2 02 29999 04 0033 151</t>
  </si>
  <si>
    <t>904 2 02 29999 04 0038 151</t>
  </si>
  <si>
    <t>904 2 02 29999 04 0042 151</t>
  </si>
  <si>
    <t>907 2 02 29999 04 0042 151</t>
  </si>
  <si>
    <t>000 2 02 30024 04 0000 151</t>
  </si>
  <si>
    <t>907 2 02 30024 04 0010 151</t>
  </si>
  <si>
    <t>907 2 02 30024 04 0015 151</t>
  </si>
  <si>
    <t>952 2 02 30024 04 0021 151</t>
  </si>
  <si>
    <t>952 2 02 30024 04 0022 151</t>
  </si>
  <si>
    <t>904 2 02 30024 04 0030 151</t>
  </si>
  <si>
    <t>907 2 02 30024 04 0030 151</t>
  </si>
  <si>
    <t>902 2 02 30024 04 0040 151</t>
  </si>
  <si>
    <t>902 2 02 30024 04 0060 151</t>
  </si>
  <si>
    <t>902 2 02 30024 04 0080 151</t>
  </si>
  <si>
    <t>902 2 02 30024 04 0101 151</t>
  </si>
  <si>
    <t>954 2 02 30024 04 0120 151</t>
  </si>
  <si>
    <t>954 2 02 30024 04 0121 151</t>
  </si>
  <si>
    <t>907 2 02 30024 04 0150 151</t>
  </si>
  <si>
    <t>902 2 02 30024 04 0160 151</t>
  </si>
  <si>
    <t>902 2 02 30024 04 0170 151</t>
  </si>
  <si>
    <t>954 2 02 30024 04 0170 151</t>
  </si>
  <si>
    <t>907 2 02 30024 04 0215 151</t>
  </si>
  <si>
    <t>907 2 02 30024 04 0245 151</t>
  </si>
  <si>
    <t>902 2 02 30024 04 0250 151</t>
  </si>
  <si>
    <t>000 1 07 00000 00 0000 000</t>
  </si>
  <si>
    <t>Налоги, сборы и регулярные платежи за пользование природными ресурсами</t>
  </si>
  <si>
    <t>182 1 07 01020 01 0000 110</t>
  </si>
  <si>
    <t>Налог на добычу общераспространенных полезных ископаемых</t>
  </si>
  <si>
    <t>902 2 02 30027 04 0113 151</t>
  </si>
  <si>
    <t>902 2 02 30027 04 0114 151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</si>
  <si>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поддержку малых форм хозяйствования) </t>
  </si>
  <si>
    <t>902 2 02 30024 04 0102 151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</si>
  <si>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детей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</si>
  <si>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недееспособных граждан</t>
  </si>
  <si>
    <t>182 1 06 06000 04 0000 110</t>
  </si>
  <si>
    <t>Налоги на прибыль, доходы</t>
  </si>
  <si>
    <t>182 1 01 02000 01 0000 110</t>
  </si>
  <si>
    <t>000 1 01 00000 00 0000 000</t>
  </si>
  <si>
    <t>903 2 02 15002 04 0000 151</t>
  </si>
  <si>
    <t>Дотации на поддержку мер по обеспечению сбалансированности местных бюджетов</t>
  </si>
  <si>
    <t>907 2 02 49999 04 0039 151</t>
  </si>
  <si>
    <t>Иные межбюджетные трансферты на организацию системы выявления, сопровождения одаренных детей</t>
  </si>
  <si>
    <t>902 2 02 35260 04 0000 151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</si>
  <si>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</si>
  <si>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902 2 02 35082 04 0241 151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</si>
  <si>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</si>
  <si>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>Субсидии на оплату труда руководителям и специалистам муниципальных учреждений культуры и искусства в части выплат надбавок и доплат к тарифной ставке (должностному окладу)</t>
  </si>
  <si>
    <t>Субсидии на капитальный ремонт и (или) ремонт автомобильных дорог общего пользования местного значения в рамках государственной программы "Развитие транспортной системы в Томской области"</t>
  </si>
  <si>
    <t>952 2 02 29999 04 0062 151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</si>
  <si>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(средства областного бюджета)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</si>
  <si>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(средства федерального бюджета)</t>
  </si>
  <si>
    <t xml:space="preserve">Субвенции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</si>
  <si>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>953 2 02 29999 04 0062 151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</si>
  <si>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 в рамках государственной программы "Развитие молодежной политики, физической культуры и спорта в Томской области"</t>
  </si>
  <si>
    <t>904 2 02 29999 04 0012 151</t>
  </si>
  <si>
    <t>904 2 02 29999 04 0013 151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</si>
  <si>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"Развитие культуры и туризма в Томской области"</t>
  </si>
  <si>
    <t>904 2 02 29999 04 0019 151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</si>
  <si>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</si>
  <si>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t>907 2 02 29999 04 0048 151</t>
  </si>
  <si>
    <t>907 2 02 29999 04 0056 151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</si>
  <si>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</si>
  <si>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образовательных организаций, занимающих должности врачей, а также среднего медицинского персонала</t>
  </si>
  <si>
    <t>Межбюджетные трансферты, передаваемые бюджетам городских округов на финансовое обеспечение дорожной деятельности (финансовое обеспечение дорожной деятельности в Томской агломерации)</t>
  </si>
  <si>
    <t>953 2 02 45390 04 0000 151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</si>
  <si>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</si>
  <si>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</si>
  <si>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902 2 19 60010 04 0000 151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</si>
  <si>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</si>
  <si>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904 2 19 60010 04 0000 151</t>
  </si>
  <si>
    <t>907 2 19 60010 04 0000 151</t>
  </si>
  <si>
    <t>952 2 19 60010 04 0000 151</t>
  </si>
  <si>
    <t>906 2 19 60010 04 0000 151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</si>
  <si>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городских округов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</si>
  <si>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городских округов</t>
  </si>
  <si>
    <t>904 2 19 25020 04 0000 151</t>
  </si>
  <si>
    <t>902 2 19 25527 04 0000 151</t>
  </si>
  <si>
    <t>000 2 18 00000 00 0000 000</t>
  </si>
  <si>
    <t>Доходы бюджетов бюджетной системы Российской Федерации от возврата бюджетами бюджетной системы и организациями остатков субсидий, субвенций и иных межбюджетных трансфертов, имеющих целевое значение, прошлых лет</t>
  </si>
  <si>
    <t>907 2 18 04010 04 0000 180</t>
  </si>
  <si>
    <t>Доходы бюджетов городских округов от возврата  бюджетными учреждениями остатков субсидий прошлых лет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</si>
  <si>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 (федеральный бюджет)</t>
  </si>
  <si>
    <t>904 2 02 25467 04 0084 151</t>
  </si>
  <si>
    <t>904 2 02 25467 04 0085 151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</si>
  <si>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 (областной бюджет)</t>
  </si>
  <si>
    <t>904 2 02 25497 04 0045 151</t>
  </si>
  <si>
    <t>904 2 02 25497 04 0046 151</t>
  </si>
  <si>
    <t>Субсидии бюджетам городских округов на реализацию мероприятий по обеспечению жильем молодых семей (реализация государственной программы "Обеспечение доступности жилья и улучшение качества жилищных условий населения Томской области" за счет средств областного бюджета)</t>
  </si>
  <si>
    <t>Субсидии бюджетам городских округов на реализацию мероприятий по обеспечению жильем молодых семей (реализация государственной программы "Обеспечение доступности жилья и улучшение качества жилищных условий населения Томской области" за счет средств федерального бюджета)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</si>
  <si>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(федеральный бюджет)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</si>
  <si>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(областной бюджет)</t>
  </si>
  <si>
    <t>953 2 02 25555 04 0066 151</t>
  </si>
  <si>
    <t>953 2 02 25555 04 0067 151</t>
  </si>
  <si>
    <t>Субсидии бюджетам городских округов на поддержку обустройства мест массового отдыха населения (городских парков) (федеральный бюджет)</t>
  </si>
  <si>
    <t>Субсидии бюджетам городских округов на поддержку обустройства мест массового отдыха населения (городских парков) (областной бюджет)</t>
  </si>
  <si>
    <t>953 2 02 25560 04 0068 151</t>
  </si>
  <si>
    <t>953 2 02 25560 04 0069 151</t>
  </si>
  <si>
    <t>904 2 02 29999 04 0032 151</t>
  </si>
  <si>
    <t>Субсидии  на достижение целевых показателей по плану мероприятий ("дорожной карте") "Изменения в сфере культуры, направленные на повышение ее эффективности" в части повышения заработной платы работников культуры муниципальных учреждений культуры</t>
  </si>
  <si>
    <t>902 2 02 35120 04 0000 151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</si>
  <si>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</si>
  <si>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952 2 02 45390 04 0000 151</t>
  </si>
  <si>
    <t>Прочие межбюджетные трансферты из резервного фонда финансирования непредвиденных расходов Администрации Томской области</t>
  </si>
  <si>
    <t>904 2 02 49999 04 0016 151</t>
  </si>
  <si>
    <t>907 2 02 49999 04 0016 151</t>
  </si>
  <si>
    <t>Прочие межбюджетные трансферты, передаваемые бюджетам городских округов (Исполнение судебных актов)</t>
  </si>
  <si>
    <t>902 2 02 49999 04 0047 151</t>
  </si>
  <si>
    <t>907 2 02 49999 04 0054 151</t>
  </si>
  <si>
    <t>Александра Викторовна Парфененко</t>
  </si>
  <si>
    <t>77 38 83</t>
  </si>
  <si>
    <t>Иные межбюджетные трансферты на выплату стипендии Губернатора Томской области лучшим учителям муниципальных образовательных организаций Томской области</t>
  </si>
  <si>
    <t>902 2 02 25527 04 0091 151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</si>
  <si>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(софинансирование расходов на создание, развитие и обеспечение деятельности муниципальных бизнес-инкубаторов, предусмотренных в муниципальных программах (подпрограммах), содержащих мероприятия, направленные на развитие малого и среднего предпринимательства)</t>
  </si>
  <si>
    <t>902 2 02 25527 04 0093 151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</si>
  <si>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(софинансирование расходов на создание, развитие и обеспечение деятельности муниципальных центров поддержки предпринимательства, предусмотренных в муниципальных программах (подпрограммах), содержащих мероприятия, направленные на развитие малого и среднего предпринимательства)</t>
  </si>
  <si>
    <t>907 2 02 29999 04 0043 151</t>
  </si>
  <si>
    <t>Субсидии на формирование современных управленческих и организационно-экономических механизмов в системе дополнительного образования детей</t>
  </si>
  <si>
    <t>952 2 02 29999 04 0059 151</t>
  </si>
  <si>
    <t>Субсидии на финансовое обеспечение дорожной деятельности в Томской агломерации (за счет средств областного бюджета)</t>
  </si>
  <si>
    <t>954 2 02 29999 04 0061 151</t>
  </si>
  <si>
    <t>Субсидии на софинансирование расходных обязательств по решению вопросов местного значения, возникающих в связи с реализацией проектов, предложенных непосредственно населением муниципальных образований Томской области, отобранных на конкурсной основе</t>
  </si>
  <si>
    <t>907 2 02 49999 04 0050 151</t>
  </si>
  <si>
    <t>Иные межбюджетные трансферты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дошкольных образовательных организаций</t>
  </si>
  <si>
    <t>907 2 02 49999 04 0051 151</t>
  </si>
  <si>
    <t>Иные межбюджетные трансферты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общеобразовательных организаций</t>
  </si>
  <si>
    <t>Прочие безвозмездные поступления</t>
  </si>
  <si>
    <t>000 2 04 00000 00 0000 000</t>
  </si>
  <si>
    <t>907 2 07 04050 04 0000 180</t>
  </si>
  <si>
    <t>Прочие безвозмездные поступления в бюджеты городских округов</t>
  </si>
  <si>
    <t>954 2 07 04050 04 0064 180</t>
  </si>
  <si>
    <t>000 2 07 00000 00 0000 000</t>
  </si>
  <si>
    <t>Прочие безвозмездные поступления в бюджеты городских округов (Инициативное бюджетирование - "Благоустройство стадиона в п. Самусь по пер.Новый 17/4")</t>
  </si>
  <si>
    <t>952 2 07 04050 04 0065 180</t>
  </si>
  <si>
    <t>Прочие безвозмездные поступления в бюджеты городских округов (средства заинтересованных лиц - собственников помещений в многоквартирных домах, собственников иных зданий и сооружений, расположенных в границах дворовых территорий, направляемых на выполнение дополнительного перечня работ по благоустройству дворовых территорий в рамках муниципальной программы "Формирование современной городской среды ЗАТО Северск")</t>
  </si>
  <si>
    <t>Доходы бюджетов городских округов от возврата иными организациями остатков субсидий прошлых лет</t>
  </si>
  <si>
    <t>902 2 18 04030 04 0000 180</t>
  </si>
  <si>
    <t>Безвозмездные поступления от негосударственных организаций</t>
  </si>
  <si>
    <t>Предоставление негосударственными организациями грантов для получателей средств бюджетов городских округов</t>
  </si>
  <si>
    <t>907 2 04 04010 04 0000 180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</si>
  <si>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</si>
  <si>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904 2 02 25466 04 0086 151</t>
  </si>
  <si>
    <t>904 2 02 29999 04 0041 151</t>
  </si>
  <si>
    <t>Субсидии на софинансирование реализации проектов, отобранных по итогам проведения конкурса проектов в рамках государственной программы «Развитие культуры и туризма в Томской области»</t>
  </si>
  <si>
    <t>952 2 02 30024 04 0235 151</t>
  </si>
  <si>
    <t>Субвенции на проведение ремонта жилых помещений, единственными собственниками которых являются дети-сироты и дети, оставшиеся без попечения родителей</t>
  </si>
  <si>
    <t>952 2 02 35082 04 0240 151</t>
  </si>
  <si>
    <t>952 2 02 49999 04 0047 151</t>
  </si>
  <si>
    <t>904 2 02 25519 04 0081 151</t>
  </si>
  <si>
    <t>904 2 02 25519 04 0082 151</t>
  </si>
  <si>
    <t>Субсидии бюджетам городских округов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 (федеральный бюджет)</t>
  </si>
  <si>
    <t>Субсидии бюджетам городских округов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 (областной бюджет)</t>
  </si>
  <si>
    <t>952 2 02 49999 04 0016 151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</si>
  <si>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</si>
  <si>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904 2 02 25517 04 0075 151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</si>
  <si>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(софинансирование расходов на развитие и обеспечение деятельности микрофинансовых организаций, предусмотренных в муниципальных программах (подпрограммах), содержащих мероприятия, направленные на развитие малого и среднего предпринимательства)</t>
  </si>
  <si>
    <t>902 2 02 25527 04 0094 151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</si>
  <si>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(поддержка субъектов малого и среднего предпринимательства, осуществляющих деятельность в монопрофильных муниципальных образованиях и содействие развитию молодежного предпринимательства)</t>
  </si>
  <si>
    <t>902 2 02 25527 04 0097 151</t>
  </si>
  <si>
    <t>Субсидии на приобретение спортивного инвентаря и оборудования для спортивных школ</t>
  </si>
  <si>
    <t>904 2 02 29999 04 0057 151</t>
  </si>
  <si>
    <t>Субсидии на обеспечение условий для реализации Всероссийского физкультурно-спортивного комплекса "Готов к труду и обороне" (ГТО)</t>
  </si>
  <si>
    <t>904 2 02 29999 04 0087 151</t>
  </si>
  <si>
    <t>952 2 02 30024 04 0070 151</t>
  </si>
  <si>
    <t>Исполнено</t>
  </si>
  <si>
    <t>000 1 09 00000 00 0000 000</t>
  </si>
  <si>
    <t>Задолженность и перерасчёты по отменённым налогам, сборам и иным обязательным платежам</t>
  </si>
  <si>
    <t xml:space="preserve">Процент исполне- ния </t>
  </si>
  <si>
    <t>909 1 14 06024 04 0000 430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</si>
  <si>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и автономных учреждений)</t>
  </si>
  <si>
    <t>Приложение 2</t>
  </si>
  <si>
    <t>к Решению Думы ЗАТО Северск</t>
  </si>
  <si>
    <t>(тыс.руб.)</t>
  </si>
  <si>
    <t>Утверждено  
на 2018 год</t>
  </si>
  <si>
    <t>КБК доходов</t>
  </si>
  <si>
    <t>ОТЧЕТ                                                           
о доходах бюджета ЗАТО Северск по кодам видов доходов, подвидов доходов, классификации операций сектора государственного управления, относящихся к доходам бюджета, за 2018 год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</si>
  <si>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</si>
  <si>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</si>
  <si>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</si>
  <si>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</si>
  <si>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Доходы от уплаты акцизов на моторные масла для дизельных и (или) карбюраторных (инжекторных) двигателей,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</si>
  <si>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</si>
  <si>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>100 1 03 02240 01 0000 110</t>
  </si>
  <si>
    <t>100 1 03 02250 01 0000 110</t>
  </si>
  <si>
    <t>100 1 03 02260 01 0000 110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</si>
  <si>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</si>
  <si>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</si>
  <si>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182 1 08 03010 01 0000 110</t>
  </si>
  <si>
    <t>909 1 08 07150 01 0000 110</t>
  </si>
  <si>
    <t>952 1 08 07173 01 0000 110</t>
  </si>
  <si>
    <t>000 1 03 02000 00 0000 000</t>
  </si>
  <si>
    <t>000 1 03 00000 00 0000 000</t>
  </si>
  <si>
    <t>Налоги на товары (работы, услуги), реализуемые на территории Российской Федерации</t>
  </si>
  <si>
    <r>
      <t>от__</t>
    </r>
    <r>
      <rPr>
        <u/>
        <sz val="12"/>
        <rFont val="Times New Roman"/>
        <family val="1"/>
        <charset val="204"/>
      </rPr>
      <t>25.04.2019</t>
    </r>
    <r>
      <rPr>
        <sz val="12"/>
        <rFont val="Times New Roman"/>
        <family val="1"/>
      </rPr>
      <t>__ №___</t>
    </r>
    <r>
      <rPr>
        <u/>
        <sz val="12"/>
        <rFont val="Times New Roman"/>
        <family val="1"/>
        <charset val="204"/>
      </rPr>
      <t>50/1</t>
    </r>
    <r>
      <rPr>
        <sz val="12"/>
        <rFont val="Times New Roman"/>
        <family val="1"/>
      </rPr>
      <t>______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</si>
</sst>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_р_."/>
  </numFmts>
  <fonts count="9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</font>
    <font>
      <sz val="12"/>
      <color theme="0"/>
      <name val="Times New Roman"/>
      <family val="1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>
      <alignment vertical="top"/>
    </xf>
  </cellStyleXfs>
  <cellXfs count="66">
    <xf numFmtId="0" fontId="0" fillId="0" borderId="0" xfId="0"/>
    <xf numFmtId="0" fontId="2" fillId="2" borderId="0" xfId="2" applyFont="1" applyFill="1"/>
    <xf numFmtId="0" fontId="2" fillId="0" borderId="0" xfId="2" applyFont="1" applyFill="1"/>
    <xf numFmtId="0" fontId="2" fillId="2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vertical="center"/>
    </xf>
    <xf numFmtId="49" fontId="2" fillId="2" borderId="1" xfId="2" applyNumberFormat="1" applyFont="1" applyFill="1" applyBorder="1" applyAlignment="1">
      <alignment horizontal="left" vertical="center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4" fontId="2" fillId="3" borderId="0" xfId="2" applyNumberFormat="1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justify" vertical="center" wrapText="1"/>
    </xf>
    <xf numFmtId="14" fontId="2" fillId="2" borderId="0" xfId="2" applyNumberFormat="1" applyFont="1" applyFill="1" applyAlignment="1">
      <alignment horizontal="left"/>
    </xf>
    <xf numFmtId="4" fontId="2" fillId="2" borderId="1" xfId="0" applyNumberFormat="1" applyFont="1" applyFill="1" applyBorder="1" applyAlignment="1">
      <alignment horizontal="justify" vertical="center" wrapText="1"/>
    </xf>
    <xf numFmtId="0" fontId="2" fillId="2" borderId="1" xfId="2" applyFont="1" applyFill="1" applyBorder="1" applyAlignment="1">
      <alignment horizontal="justify" vertical="center" wrapText="1"/>
    </xf>
    <xf numFmtId="49" fontId="2" fillId="0" borderId="0" xfId="2" applyNumberFormat="1" applyFont="1" applyFill="1" applyAlignment="1">
      <alignment horizontal="left" vertical="justify"/>
    </xf>
    <xf numFmtId="4" fontId="2" fillId="2" borderId="0" xfId="2" applyNumberFormat="1" applyFont="1" applyFill="1" applyBorder="1" applyAlignment="1">
      <alignment horizontal="left" vertical="center"/>
    </xf>
    <xf numFmtId="4" fontId="2" fillId="2" borderId="0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Alignment="1">
      <alignment horizontal="left" vertical="justify"/>
    </xf>
    <xf numFmtId="0" fontId="2" fillId="0" borderId="0" xfId="0" applyFont="1" applyFill="1" applyAlignment="1">
      <alignment horizontal="center" vertical="center" wrapText="1"/>
    </xf>
    <xf numFmtId="49" fontId="2" fillId="2" borderId="0" xfId="2" applyNumberFormat="1" applyFont="1" applyFill="1" applyAlignment="1">
      <alignment horizontal="left" vertical="justify"/>
    </xf>
    <xf numFmtId="4" fontId="2" fillId="0" borderId="1" xfId="0" applyNumberFormat="1" applyFont="1" applyFill="1" applyBorder="1" applyAlignment="1">
      <alignment horizontal="justify" vertical="center" wrapText="1"/>
    </xf>
    <xf numFmtId="2" fontId="2" fillId="0" borderId="0" xfId="2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4" fontId="4" fillId="3" borderId="0" xfId="2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justify" vertical="center"/>
    </xf>
    <xf numFmtId="4" fontId="2" fillId="0" borderId="1" xfId="0" applyNumberFormat="1" applyFont="1" applyBorder="1" applyAlignment="1">
      <alignment horizontal="justify" vertical="center" wrapText="1"/>
    </xf>
    <xf numFmtId="4" fontId="5" fillId="0" borderId="0" xfId="2" applyNumberFormat="1" applyFont="1" applyFill="1" applyBorder="1" applyAlignment="1">
      <alignment horizontal="center" vertical="center"/>
    </xf>
    <xf numFmtId="4" fontId="5" fillId="2" borderId="0" xfId="2" applyNumberFormat="1" applyFont="1" applyFill="1" applyBorder="1" applyAlignment="1">
      <alignment horizontal="center" vertical="center"/>
    </xf>
    <xf numFmtId="49" fontId="2" fillId="3" borderId="1" xfId="2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0" xfId="2" applyFont="1" applyFill="1" applyBorder="1"/>
    <xf numFmtId="49" fontId="2" fillId="2" borderId="0" xfId="2" applyNumberFormat="1" applyFont="1" applyFill="1" applyBorder="1" applyAlignment="1">
      <alignment horizontal="left" vertical="justify"/>
    </xf>
    <xf numFmtId="2" fontId="2" fillId="2" borderId="0" xfId="2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/>
    </xf>
    <xf numFmtId="164" fontId="5" fillId="2" borderId="1" xfId="2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vertical="center"/>
    </xf>
    <xf numFmtId="165" fontId="6" fillId="0" borderId="0" xfId="3" applyNumberFormat="1" applyFont="1" applyFill="1" applyBorder="1" applyAlignment="1" applyProtection="1">
      <alignment horizontal="left" vertical="center"/>
    </xf>
    <xf numFmtId="166" fontId="6" fillId="0" borderId="0" xfId="0" applyNumberFormat="1" applyFont="1" applyFill="1" applyAlignment="1">
      <alignment horizontal="left" vertical="center"/>
    </xf>
    <xf numFmtId="49" fontId="2" fillId="2" borderId="0" xfId="2" applyNumberFormat="1" applyFont="1" applyFill="1" applyAlignment="1">
      <alignment horizontal="center" vertical="justify"/>
    </xf>
    <xf numFmtId="2" fontId="2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4" fontId="2" fillId="0" borderId="0" xfId="2" applyNumberFormat="1" applyFont="1" applyFill="1" applyAlignment="1">
      <alignment vertical="center"/>
    </xf>
    <xf numFmtId="4" fontId="2" fillId="2" borderId="1" xfId="2" applyNumberFormat="1" applyFont="1" applyFill="1" applyBorder="1" applyAlignment="1">
      <alignment horizontal="right" vertical="center"/>
    </xf>
    <xf numFmtId="4" fontId="4" fillId="2" borderId="1" xfId="2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4" fontId="5" fillId="2" borderId="1" xfId="2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164" fontId="7" fillId="2" borderId="1" xfId="2" applyNumberFormat="1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_proekt_2005_1" xfId="3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05"/>
  <sheetViews>
    <sheetView tabSelected="1" view="pageBreakPreview" zoomScale="90" zoomScaleSheetLayoutView="90" workbookViewId="0">
      <selection activeCell="C3" sqref="C3"/>
    </sheetView>
  </sheetViews>
  <sheetFormatPr defaultColWidth="8.85546875" defaultRowHeight="15.75" outlineLevelRow="1"/>
  <cols>
    <col min="1" max="1" width="27.140625" style="1" customWidth="1"/>
    <col min="2" max="2" width="56" style="10" customWidth="1"/>
    <col min="3" max="3" width="15.5703125" style="1" customWidth="1"/>
    <col min="4" max="4" width="13.7109375" style="52" customWidth="1"/>
    <col min="5" max="5" width="10" style="1" customWidth="1"/>
    <col min="6" max="7" width="13.7109375" style="2" customWidth="1"/>
    <col min="8" max="9" width="17.28515625" style="2" customWidth="1"/>
    <col min="10" max="10" width="12.7109375" style="2" bestFit="1" customWidth="1"/>
    <col min="11" max="11" width="13.28515625" style="2" customWidth="1"/>
    <col min="12" max="16384" width="8.85546875" style="2"/>
  </cols>
  <sheetData>
    <row r="1" spans="1:10" ht="15.75" customHeight="1">
      <c r="B1" s="23"/>
      <c r="C1" s="47" t="s">
        <v>286</v>
      </c>
      <c r="D1" s="49"/>
      <c r="E1" s="23"/>
    </row>
    <row r="2" spans="1:10" ht="15.75" customHeight="1">
      <c r="B2" s="23"/>
      <c r="C2" s="47" t="s">
        <v>287</v>
      </c>
      <c r="D2" s="49"/>
      <c r="E2" s="23"/>
    </row>
    <row r="3" spans="1:10" ht="15.75" customHeight="1">
      <c r="B3" s="23"/>
      <c r="C3" s="48" t="s">
        <v>309</v>
      </c>
      <c r="D3" s="49"/>
      <c r="E3" s="23"/>
    </row>
    <row r="4" spans="1:10" ht="14.25" customHeight="1">
      <c r="A4" s="2"/>
      <c r="B4" s="21"/>
      <c r="C4" s="23"/>
      <c r="D4" s="49"/>
      <c r="E4" s="23"/>
      <c r="F4" s="23"/>
      <c r="G4" s="23"/>
      <c r="H4" s="23"/>
      <c r="I4" s="23"/>
    </row>
    <row r="5" spans="1:10" ht="63" customHeight="1">
      <c r="A5" s="65" t="s">
        <v>291</v>
      </c>
      <c r="B5" s="65"/>
      <c r="C5" s="65"/>
      <c r="D5" s="65"/>
      <c r="E5" s="65"/>
      <c r="F5" s="22"/>
      <c r="G5" s="22"/>
    </row>
    <row r="6" spans="1:10" ht="18.75" customHeight="1">
      <c r="A6" s="40"/>
      <c r="B6" s="41"/>
      <c r="C6" s="42"/>
      <c r="D6" s="50"/>
      <c r="E6" s="42" t="s">
        <v>288</v>
      </c>
      <c r="F6" s="25"/>
      <c r="G6" s="25"/>
    </row>
    <row r="7" spans="1:10" ht="58.5" customHeight="1">
      <c r="A7" s="3" t="s">
        <v>290</v>
      </c>
      <c r="B7" s="3" t="s">
        <v>0</v>
      </c>
      <c r="C7" s="43" t="s">
        <v>289</v>
      </c>
      <c r="D7" s="43" t="s">
        <v>280</v>
      </c>
      <c r="E7" s="39" t="s">
        <v>283</v>
      </c>
      <c r="F7" s="26"/>
      <c r="G7" s="26"/>
    </row>
    <row r="8" spans="1:10" ht="18" customHeight="1">
      <c r="A8" s="3">
        <v>1</v>
      </c>
      <c r="B8" s="4">
        <v>2</v>
      </c>
      <c r="C8" s="37">
        <v>3</v>
      </c>
      <c r="D8" s="37">
        <v>4</v>
      </c>
      <c r="E8" s="37">
        <v>5</v>
      </c>
      <c r="F8" s="27"/>
      <c r="G8" s="27"/>
    </row>
    <row r="9" spans="1:10" s="6" customFormat="1" ht="26.25" customHeight="1">
      <c r="A9" s="5"/>
      <c r="B9" s="17" t="s">
        <v>1</v>
      </c>
      <c r="C9" s="56">
        <f>C10+C34</f>
        <v>1059134.04</v>
      </c>
      <c r="D9" s="56">
        <f>D10+D34</f>
        <v>1100171.83</v>
      </c>
      <c r="E9" s="44">
        <f>D9/C9*100</f>
        <v>103.9</v>
      </c>
      <c r="F9" s="20"/>
      <c r="G9" s="20"/>
    </row>
    <row r="10" spans="1:10" s="9" customFormat="1" ht="24.75" customHeight="1">
      <c r="A10" s="7"/>
      <c r="B10" s="17" t="s">
        <v>2</v>
      </c>
      <c r="C10" s="56">
        <f>C11+C14+C19+C24+C27+C29+C33</f>
        <v>881207.08</v>
      </c>
      <c r="D10" s="56">
        <f>D11+D14+D19+D24+D27+D29+D33</f>
        <v>902040.63</v>
      </c>
      <c r="E10" s="44">
        <f t="shared" ref="E10:E82" si="0">D10/C10*100</f>
        <v>102.4</v>
      </c>
      <c r="F10" s="20"/>
      <c r="G10" s="20"/>
      <c r="J10" s="55"/>
    </row>
    <row r="11" spans="1:10" s="9" customFormat="1" ht="23.45" customHeight="1">
      <c r="A11" s="8" t="s">
        <v>154</v>
      </c>
      <c r="B11" s="17" t="s">
        <v>152</v>
      </c>
      <c r="C11" s="56">
        <f>C12</f>
        <v>644946.64</v>
      </c>
      <c r="D11" s="56">
        <f>D12</f>
        <v>647496.44999999995</v>
      </c>
      <c r="E11" s="44">
        <f t="shared" si="0"/>
        <v>100.4</v>
      </c>
      <c r="F11" s="28"/>
      <c r="G11" s="28"/>
      <c r="J11" s="55"/>
    </row>
    <row r="12" spans="1:10" s="9" customFormat="1" ht="23.45" customHeight="1">
      <c r="A12" s="8" t="s">
        <v>153</v>
      </c>
      <c r="B12" s="14" t="s">
        <v>3</v>
      </c>
      <c r="C12" s="57">
        <v>644946.64</v>
      </c>
      <c r="D12" s="57">
        <v>647496.44999999995</v>
      </c>
      <c r="E12" s="44">
        <f t="shared" si="0"/>
        <v>100.4</v>
      </c>
      <c r="F12" s="28"/>
      <c r="G12" s="28"/>
    </row>
    <row r="13" spans="1:10" s="9" customFormat="1" ht="39.6" customHeight="1">
      <c r="A13" s="8" t="s">
        <v>307</v>
      </c>
      <c r="B13" s="16" t="s">
        <v>308</v>
      </c>
      <c r="C13" s="57">
        <f>C14</f>
        <v>6988.66</v>
      </c>
      <c r="D13" s="57">
        <f t="shared" ref="D13:E13" si="1">D14</f>
        <v>7551.01</v>
      </c>
      <c r="E13" s="38">
        <f t="shared" si="1"/>
        <v>108</v>
      </c>
      <c r="F13" s="28"/>
      <c r="G13" s="28"/>
    </row>
    <row r="14" spans="1:10" s="9" customFormat="1" ht="36.6" customHeight="1">
      <c r="A14" s="8" t="s">
        <v>306</v>
      </c>
      <c r="B14" s="16" t="s">
        <v>4</v>
      </c>
      <c r="C14" s="57">
        <f>SUM(C15:C18)</f>
        <v>6988.66</v>
      </c>
      <c r="D14" s="57">
        <f>SUM(D15:D18)</f>
        <v>7551.01</v>
      </c>
      <c r="E14" s="44">
        <f t="shared" si="0"/>
        <v>108</v>
      </c>
      <c r="F14" s="28"/>
      <c r="G14" s="28"/>
    </row>
    <row r="15" spans="1:10" s="9" customFormat="1" ht="88.5" hidden="1" customHeight="1" outlineLevel="1">
      <c r="A15" s="8" t="s">
        <v>297</v>
      </c>
      <c r="B15" s="53" t="s">
        <v>293</v>
      </c>
      <c r="C15" s="58">
        <v>2606.86</v>
      </c>
      <c r="D15" s="58">
        <v>3364.47</v>
      </c>
      <c r="E15" s="44">
        <f t="shared" si="0"/>
        <v>129.1</v>
      </c>
      <c r="F15" s="28"/>
      <c r="G15" s="28"/>
    </row>
    <row r="16" spans="1:10" s="9" customFormat="1" ht="97.5" hidden="1" customHeight="1" outlineLevel="1">
      <c r="A16" s="8" t="s">
        <v>298</v>
      </c>
      <c r="B16" s="54" t="s">
        <v>296</v>
      </c>
      <c r="C16" s="58">
        <v>20.010000000000002</v>
      </c>
      <c r="D16" s="58">
        <v>32.4</v>
      </c>
      <c r="E16" s="44">
        <f t="shared" si="0"/>
        <v>161.9</v>
      </c>
      <c r="F16" s="28"/>
      <c r="G16" s="28"/>
    </row>
    <row r="17" spans="1:9" s="9" customFormat="1" ht="88.5" hidden="1" customHeight="1" outlineLevel="1">
      <c r="A17" s="8" t="s">
        <v>299</v>
      </c>
      <c r="B17" s="53" t="s">
        <v>294</v>
      </c>
      <c r="C17" s="58">
        <v>4764.92</v>
      </c>
      <c r="D17" s="58">
        <v>4907.97</v>
      </c>
      <c r="E17" s="44">
        <f t="shared" si="0"/>
        <v>103</v>
      </c>
      <c r="F17" s="28"/>
      <c r="G17" s="28"/>
    </row>
    <row r="18" spans="1:9" s="9" customFormat="1" ht="90" hidden="1" customHeight="1" outlineLevel="1">
      <c r="A18" s="8" t="s">
        <v>300</v>
      </c>
      <c r="B18" s="53" t="s">
        <v>295</v>
      </c>
      <c r="C18" s="58">
        <v>-403.13</v>
      </c>
      <c r="D18" s="58">
        <v>-753.83</v>
      </c>
      <c r="E18" s="44">
        <f t="shared" si="0"/>
        <v>187</v>
      </c>
      <c r="F18" s="28"/>
      <c r="G18" s="28"/>
    </row>
    <row r="19" spans="1:9" s="9" customFormat="1" ht="21" customHeight="1" collapsed="1">
      <c r="A19" s="8" t="s">
        <v>5</v>
      </c>
      <c r="B19" s="14" t="s">
        <v>6</v>
      </c>
      <c r="C19" s="56">
        <f>C20+C21+C22+C23</f>
        <v>85227.28</v>
      </c>
      <c r="D19" s="56">
        <f>D20+D21+D22+D23</f>
        <v>88897.99</v>
      </c>
      <c r="E19" s="44">
        <f t="shared" si="0"/>
        <v>104.3</v>
      </c>
      <c r="F19" s="20"/>
      <c r="G19" s="20"/>
    </row>
    <row r="20" spans="1:9" s="9" customFormat="1" ht="40.15" customHeight="1">
      <c r="A20" s="8" t="s">
        <v>7</v>
      </c>
      <c r="B20" s="14" t="s">
        <v>8</v>
      </c>
      <c r="C20" s="57">
        <v>42167</v>
      </c>
      <c r="D20" s="57">
        <v>46005.599999999999</v>
      </c>
      <c r="E20" s="44">
        <f t="shared" si="0"/>
        <v>109.1</v>
      </c>
      <c r="F20" s="28"/>
      <c r="G20" s="28"/>
      <c r="I20" s="55"/>
    </row>
    <row r="21" spans="1:9" s="9" customFormat="1" ht="37.15" customHeight="1">
      <c r="A21" s="8" t="s">
        <v>9</v>
      </c>
      <c r="B21" s="14" t="s">
        <v>10</v>
      </c>
      <c r="C21" s="57">
        <v>42164.18</v>
      </c>
      <c r="D21" s="57">
        <v>41969.05</v>
      </c>
      <c r="E21" s="44">
        <f t="shared" si="0"/>
        <v>99.5</v>
      </c>
      <c r="F21" s="28"/>
      <c r="G21" s="28"/>
      <c r="I21" s="55"/>
    </row>
    <row r="22" spans="1:9" s="9" customFormat="1" ht="25.15" customHeight="1">
      <c r="A22" s="8" t="s">
        <v>11</v>
      </c>
      <c r="B22" s="14" t="s">
        <v>12</v>
      </c>
      <c r="C22" s="57">
        <v>19.95</v>
      </c>
      <c r="D22" s="57">
        <v>19.95</v>
      </c>
      <c r="E22" s="44">
        <f t="shared" si="0"/>
        <v>100</v>
      </c>
      <c r="F22" s="28"/>
      <c r="G22" s="28"/>
    </row>
    <row r="23" spans="1:9" s="9" customFormat="1" ht="36" customHeight="1">
      <c r="A23" s="8" t="s">
        <v>13</v>
      </c>
      <c r="B23" s="14" t="s">
        <v>14</v>
      </c>
      <c r="C23" s="57">
        <v>876.15</v>
      </c>
      <c r="D23" s="57">
        <v>903.39</v>
      </c>
      <c r="E23" s="44">
        <f t="shared" si="0"/>
        <v>103.1</v>
      </c>
      <c r="F23" s="28"/>
      <c r="G23" s="28"/>
      <c r="I23" s="55"/>
    </row>
    <row r="24" spans="1:9" s="9" customFormat="1" ht="24" customHeight="1">
      <c r="A24" s="8" t="s">
        <v>15</v>
      </c>
      <c r="B24" s="14" t="s">
        <v>16</v>
      </c>
      <c r="C24" s="56">
        <f>C25+C26</f>
        <v>133856</v>
      </c>
      <c r="D24" s="56">
        <f>D25+D26</f>
        <v>145192.23000000001</v>
      </c>
      <c r="E24" s="44">
        <f t="shared" si="0"/>
        <v>108.5</v>
      </c>
      <c r="F24" s="20"/>
      <c r="G24" s="20"/>
    </row>
    <row r="25" spans="1:9" s="9" customFormat="1" ht="21.6" customHeight="1">
      <c r="A25" s="8" t="s">
        <v>17</v>
      </c>
      <c r="B25" s="14" t="s">
        <v>18</v>
      </c>
      <c r="C25" s="57">
        <v>24456</v>
      </c>
      <c r="D25" s="57">
        <v>28690.22</v>
      </c>
      <c r="E25" s="44">
        <f t="shared" si="0"/>
        <v>117.3</v>
      </c>
      <c r="F25" s="28"/>
      <c r="G25" s="28"/>
    </row>
    <row r="26" spans="1:9" s="9" customFormat="1" ht="23.45" customHeight="1">
      <c r="A26" s="8" t="s">
        <v>151</v>
      </c>
      <c r="B26" s="14" t="s">
        <v>19</v>
      </c>
      <c r="C26" s="57">
        <v>109400</v>
      </c>
      <c r="D26" s="57">
        <v>116502.01</v>
      </c>
      <c r="E26" s="44">
        <f t="shared" si="0"/>
        <v>106.5</v>
      </c>
      <c r="F26" s="28"/>
      <c r="G26" s="28"/>
    </row>
    <row r="27" spans="1:9" s="9" customFormat="1" ht="39" customHeight="1">
      <c r="A27" s="8" t="s">
        <v>141</v>
      </c>
      <c r="B27" s="14" t="s">
        <v>142</v>
      </c>
      <c r="C27" s="57">
        <f>C28</f>
        <v>2</v>
      </c>
      <c r="D27" s="61">
        <f>D28</f>
        <v>0</v>
      </c>
      <c r="E27" s="45">
        <f t="shared" si="0"/>
        <v>0</v>
      </c>
      <c r="F27" s="28"/>
      <c r="G27" s="28"/>
    </row>
    <row r="28" spans="1:9" s="9" customFormat="1" ht="37.5" customHeight="1">
      <c r="A28" s="8" t="s">
        <v>143</v>
      </c>
      <c r="B28" s="14" t="s">
        <v>144</v>
      </c>
      <c r="C28" s="57">
        <v>2</v>
      </c>
      <c r="D28" s="61">
        <v>0</v>
      </c>
      <c r="E28" s="45">
        <f t="shared" si="0"/>
        <v>0</v>
      </c>
      <c r="F28" s="28"/>
      <c r="G28" s="28"/>
    </row>
    <row r="29" spans="1:9" s="9" customFormat="1" ht="25.15" customHeight="1">
      <c r="A29" s="8" t="s">
        <v>20</v>
      </c>
      <c r="B29" s="14" t="s">
        <v>21</v>
      </c>
      <c r="C29" s="57">
        <f>SUM(C30:C32)</f>
        <v>10186.5</v>
      </c>
      <c r="D29" s="57">
        <v>12902.04</v>
      </c>
      <c r="E29" s="44">
        <f>D29/C29*100</f>
        <v>126.7</v>
      </c>
      <c r="F29" s="28"/>
      <c r="G29" s="28"/>
    </row>
    <row r="30" spans="1:9" s="9" customFormat="1" ht="59.25" hidden="1" customHeight="1" outlineLevel="1">
      <c r="A30" s="8" t="s">
        <v>303</v>
      </c>
      <c r="B30" s="14" t="s">
        <v>292</v>
      </c>
      <c r="C30" s="59">
        <v>9897.4</v>
      </c>
      <c r="D30" s="57">
        <v>12755.24</v>
      </c>
      <c r="E30" s="44">
        <f t="shared" ref="E30:E32" si="2">D30/C30*100</f>
        <v>128.9</v>
      </c>
      <c r="F30" s="28"/>
      <c r="G30" s="28"/>
    </row>
    <row r="31" spans="1:9" s="9" customFormat="1" ht="47.25" hidden="1" customHeight="1" outlineLevel="1">
      <c r="A31" s="8" t="s">
        <v>304</v>
      </c>
      <c r="B31" s="14" t="s">
        <v>301</v>
      </c>
      <c r="C31" s="59">
        <v>104</v>
      </c>
      <c r="D31" s="59">
        <v>30</v>
      </c>
      <c r="E31" s="44">
        <f t="shared" si="2"/>
        <v>28.8</v>
      </c>
      <c r="F31" s="28"/>
      <c r="G31" s="28"/>
    </row>
    <row r="32" spans="1:9" s="9" customFormat="1" ht="100.5" hidden="1" customHeight="1" outlineLevel="1">
      <c r="A32" s="8" t="s">
        <v>305</v>
      </c>
      <c r="B32" s="14" t="s">
        <v>302</v>
      </c>
      <c r="C32" s="59">
        <v>185.1</v>
      </c>
      <c r="D32" s="59">
        <v>116.8</v>
      </c>
      <c r="E32" s="44">
        <f t="shared" si="2"/>
        <v>63.1</v>
      </c>
      <c r="F32" s="28"/>
      <c r="G32" s="28"/>
    </row>
    <row r="33" spans="1:7" s="9" customFormat="1" ht="39" customHeight="1" collapsed="1">
      <c r="A33" s="36" t="s">
        <v>281</v>
      </c>
      <c r="B33" s="14" t="s">
        <v>282</v>
      </c>
      <c r="C33" s="57"/>
      <c r="D33" s="57">
        <v>0.91</v>
      </c>
      <c r="E33" s="45" t="e">
        <f t="shared" si="0"/>
        <v>#DIV/0!</v>
      </c>
      <c r="F33" s="28"/>
      <c r="G33" s="28"/>
    </row>
    <row r="34" spans="1:7" s="9" customFormat="1" ht="24.6" customHeight="1">
      <c r="A34" s="8"/>
      <c r="B34" s="17" t="s">
        <v>22</v>
      </c>
      <c r="C34" s="56">
        <f t="shared" ref="C34:D34" si="3">C35+C47+C50+C54+C55+C49</f>
        <v>177926.96</v>
      </c>
      <c r="D34" s="56">
        <f t="shared" si="3"/>
        <v>198131.20000000001</v>
      </c>
      <c r="E34" s="44">
        <f t="shared" si="0"/>
        <v>111.4</v>
      </c>
      <c r="F34" s="20"/>
      <c r="G34" s="20"/>
    </row>
    <row r="35" spans="1:7" s="9" customFormat="1" ht="37.9" customHeight="1">
      <c r="A35" s="8" t="s">
        <v>23</v>
      </c>
      <c r="B35" s="17" t="s">
        <v>24</v>
      </c>
      <c r="C35" s="56">
        <f>C36+C37+C40+C41</f>
        <v>82778.960000000006</v>
      </c>
      <c r="D35" s="56">
        <f>D36+D37+D40+D41</f>
        <v>88286.46</v>
      </c>
      <c r="E35" s="44">
        <f t="shared" si="0"/>
        <v>106.7</v>
      </c>
      <c r="F35" s="20"/>
      <c r="G35" s="20"/>
    </row>
    <row r="36" spans="1:7" s="9" customFormat="1" ht="74.45" customHeight="1">
      <c r="A36" s="8" t="s">
        <v>25</v>
      </c>
      <c r="B36" s="17" t="s">
        <v>26</v>
      </c>
      <c r="C36" s="57">
        <v>10.199999999999999</v>
      </c>
      <c r="D36" s="57">
        <v>17.11</v>
      </c>
      <c r="E36" s="44">
        <f t="shared" si="0"/>
        <v>167.7</v>
      </c>
      <c r="F36" s="28"/>
      <c r="G36" s="28"/>
    </row>
    <row r="37" spans="1:7" s="9" customFormat="1" ht="21.6" customHeight="1">
      <c r="A37" s="8"/>
      <c r="B37" s="16" t="s">
        <v>27</v>
      </c>
      <c r="C37" s="56">
        <f>C38+C39</f>
        <v>45468.3</v>
      </c>
      <c r="D37" s="56">
        <f>D38+D39</f>
        <v>48524.5</v>
      </c>
      <c r="E37" s="44">
        <f t="shared" si="0"/>
        <v>106.7</v>
      </c>
      <c r="F37" s="20">
        <f>D37+D42+D45+D44+D46</f>
        <v>80797.78</v>
      </c>
      <c r="G37" s="20"/>
    </row>
    <row r="38" spans="1:7" s="9" customFormat="1" ht="102" customHeight="1">
      <c r="A38" s="8" t="s">
        <v>28</v>
      </c>
      <c r="B38" s="16" t="s">
        <v>29</v>
      </c>
      <c r="C38" s="57">
        <v>21158</v>
      </c>
      <c r="D38" s="57">
        <v>21527.88</v>
      </c>
      <c r="E38" s="44">
        <f t="shared" si="0"/>
        <v>101.7</v>
      </c>
      <c r="F38" s="28"/>
      <c r="G38" s="28"/>
    </row>
    <row r="39" spans="1:7" s="9" customFormat="1" ht="99.75" customHeight="1">
      <c r="A39" s="8" t="s">
        <v>30</v>
      </c>
      <c r="B39" s="16" t="s">
        <v>31</v>
      </c>
      <c r="C39" s="57">
        <v>24310.3</v>
      </c>
      <c r="D39" s="57">
        <v>26996.62</v>
      </c>
      <c r="E39" s="44">
        <f t="shared" si="0"/>
        <v>111.1</v>
      </c>
      <c r="F39" s="28"/>
      <c r="G39" s="28"/>
    </row>
    <row r="40" spans="1:7" s="9" customFormat="1" ht="71.25" customHeight="1">
      <c r="A40" s="8" t="s">
        <v>32</v>
      </c>
      <c r="B40" s="16" t="s">
        <v>33</v>
      </c>
      <c r="C40" s="57">
        <v>68</v>
      </c>
      <c r="D40" s="57">
        <v>80.47</v>
      </c>
      <c r="E40" s="44">
        <f t="shared" si="0"/>
        <v>118.3</v>
      </c>
      <c r="F40" s="28"/>
      <c r="G40" s="28"/>
    </row>
    <row r="41" spans="1:7" s="9" customFormat="1" ht="101.25" customHeight="1">
      <c r="A41" s="8" t="s">
        <v>34</v>
      </c>
      <c r="B41" s="16" t="s">
        <v>35</v>
      </c>
      <c r="C41" s="56">
        <f>C42+C43+C44+C45+C46</f>
        <v>37232.46</v>
      </c>
      <c r="D41" s="56">
        <f>D42+D43+D44+D45+D46</f>
        <v>39664.379999999997</v>
      </c>
      <c r="E41" s="44">
        <f t="shared" si="0"/>
        <v>106.5</v>
      </c>
      <c r="F41" s="20"/>
      <c r="G41" s="20"/>
    </row>
    <row r="42" spans="1:7" s="9" customFormat="1" ht="53.45" customHeight="1">
      <c r="A42" s="8" t="s">
        <v>36</v>
      </c>
      <c r="B42" s="16" t="s">
        <v>37</v>
      </c>
      <c r="C42" s="57">
        <v>23282.19</v>
      </c>
      <c r="D42" s="57">
        <v>24723.49</v>
      </c>
      <c r="E42" s="44">
        <f t="shared" si="0"/>
        <v>106.2</v>
      </c>
      <c r="F42" s="28"/>
      <c r="G42" s="28"/>
    </row>
    <row r="43" spans="1:7" s="9" customFormat="1" ht="53.45" customHeight="1">
      <c r="A43" s="8" t="s">
        <v>38</v>
      </c>
      <c r="B43" s="16" t="s">
        <v>39</v>
      </c>
      <c r="C43" s="57">
        <v>7392.53</v>
      </c>
      <c r="D43" s="57">
        <v>7391.1</v>
      </c>
      <c r="E43" s="44">
        <f t="shared" si="0"/>
        <v>100</v>
      </c>
      <c r="F43" s="28"/>
      <c r="G43" s="28"/>
    </row>
    <row r="44" spans="1:7" s="9" customFormat="1" ht="53.45" customHeight="1">
      <c r="A44" s="8" t="s">
        <v>40</v>
      </c>
      <c r="B44" s="16" t="s">
        <v>41</v>
      </c>
      <c r="C44" s="57">
        <v>450.13</v>
      </c>
      <c r="D44" s="57">
        <v>1182.5899999999999</v>
      </c>
      <c r="E44" s="44">
        <f t="shared" si="0"/>
        <v>262.7</v>
      </c>
      <c r="F44" s="28"/>
      <c r="G44" s="28"/>
    </row>
    <row r="45" spans="1:7" s="9" customFormat="1" ht="53.45" customHeight="1">
      <c r="A45" s="8" t="s">
        <v>42</v>
      </c>
      <c r="B45" s="16" t="s">
        <v>43</v>
      </c>
      <c r="C45" s="57">
        <v>1161.8599999999999</v>
      </c>
      <c r="D45" s="57">
        <v>1321.66</v>
      </c>
      <c r="E45" s="44">
        <f t="shared" si="0"/>
        <v>113.8</v>
      </c>
      <c r="F45" s="28"/>
      <c r="G45" s="28"/>
    </row>
    <row r="46" spans="1:7" s="9" customFormat="1" ht="55.15" customHeight="1">
      <c r="A46" s="8" t="s">
        <v>44</v>
      </c>
      <c r="B46" s="16" t="s">
        <v>45</v>
      </c>
      <c r="C46" s="57">
        <v>4945.75</v>
      </c>
      <c r="D46" s="57">
        <v>5045.54</v>
      </c>
      <c r="E46" s="44">
        <f t="shared" si="0"/>
        <v>102</v>
      </c>
      <c r="F46" s="28"/>
      <c r="G46" s="28"/>
    </row>
    <row r="47" spans="1:7" s="9" customFormat="1" ht="27.6" customHeight="1">
      <c r="A47" s="8" t="s">
        <v>46</v>
      </c>
      <c r="B47" s="14" t="s">
        <v>47</v>
      </c>
      <c r="C47" s="56">
        <f>C48</f>
        <v>8684</v>
      </c>
      <c r="D47" s="56">
        <f>D48</f>
        <v>12956.71</v>
      </c>
      <c r="E47" s="44">
        <f t="shared" si="0"/>
        <v>149.19999999999999</v>
      </c>
      <c r="F47" s="20"/>
      <c r="G47" s="20"/>
    </row>
    <row r="48" spans="1:7" s="9" customFormat="1" ht="27.6" customHeight="1">
      <c r="A48" s="8" t="s">
        <v>48</v>
      </c>
      <c r="B48" s="14" t="s">
        <v>49</v>
      </c>
      <c r="C48" s="57">
        <v>8684</v>
      </c>
      <c r="D48" s="57">
        <v>12956.71</v>
      </c>
      <c r="E48" s="44">
        <f t="shared" si="0"/>
        <v>149.19999999999999</v>
      </c>
      <c r="F48" s="28"/>
      <c r="G48" s="28"/>
    </row>
    <row r="49" spans="1:7" s="9" customFormat="1" ht="39.75" customHeight="1">
      <c r="A49" s="8" t="s">
        <v>50</v>
      </c>
      <c r="B49" s="14" t="s">
        <v>51</v>
      </c>
      <c r="C49" s="57">
        <v>5329.08</v>
      </c>
      <c r="D49" s="57">
        <v>9029.4599999999991</v>
      </c>
      <c r="E49" s="44">
        <f t="shared" si="0"/>
        <v>169.4</v>
      </c>
      <c r="F49" s="28"/>
      <c r="G49" s="28"/>
    </row>
    <row r="50" spans="1:7" s="9" customFormat="1" ht="39.75" customHeight="1">
      <c r="A50" s="8" t="s">
        <v>52</v>
      </c>
      <c r="B50" s="14" t="s">
        <v>53</v>
      </c>
      <c r="C50" s="56">
        <f>C51+C52+C53</f>
        <v>65261.19</v>
      </c>
      <c r="D50" s="56">
        <f>D51+D52+D53</f>
        <v>65870.710000000006</v>
      </c>
      <c r="E50" s="44">
        <f t="shared" si="0"/>
        <v>100.9</v>
      </c>
      <c r="F50" s="20"/>
      <c r="G50" s="20"/>
    </row>
    <row r="51" spans="1:7" s="9" customFormat="1" ht="104.25" customHeight="1">
      <c r="A51" s="8" t="s">
        <v>54</v>
      </c>
      <c r="B51" s="16" t="s">
        <v>55</v>
      </c>
      <c r="C51" s="57">
        <v>64761.19</v>
      </c>
      <c r="D51" s="57">
        <v>65237.56</v>
      </c>
      <c r="E51" s="44">
        <f t="shared" si="0"/>
        <v>100.7</v>
      </c>
      <c r="F51" s="28"/>
      <c r="G51" s="28"/>
    </row>
    <row r="52" spans="1:7" s="9" customFormat="1" ht="62.25" customHeight="1">
      <c r="A52" s="8" t="s">
        <v>56</v>
      </c>
      <c r="B52" s="14" t="s">
        <v>57</v>
      </c>
      <c r="C52" s="57">
        <v>500</v>
      </c>
      <c r="D52" s="57">
        <v>627</v>
      </c>
      <c r="E52" s="44">
        <f t="shared" si="0"/>
        <v>125.4</v>
      </c>
      <c r="F52" s="28"/>
      <c r="G52" s="28"/>
    </row>
    <row r="53" spans="1:7" s="9" customFormat="1" ht="69" customHeight="1">
      <c r="A53" s="8" t="s">
        <v>284</v>
      </c>
      <c r="B53" s="14" t="s">
        <v>285</v>
      </c>
      <c r="C53" s="57"/>
      <c r="D53" s="57">
        <v>6.15</v>
      </c>
      <c r="E53" s="44"/>
      <c r="F53" s="28"/>
      <c r="G53" s="28"/>
    </row>
    <row r="54" spans="1:7" s="9" customFormat="1" ht="26.45" customHeight="1">
      <c r="A54" s="8" t="s">
        <v>58</v>
      </c>
      <c r="B54" s="14" t="s">
        <v>59</v>
      </c>
      <c r="C54" s="57">
        <v>13325.49</v>
      </c>
      <c r="D54" s="57">
        <v>15610.18</v>
      </c>
      <c r="E54" s="44">
        <f t="shared" si="0"/>
        <v>117.1</v>
      </c>
      <c r="F54" s="28"/>
      <c r="G54" s="28"/>
    </row>
    <row r="55" spans="1:7" s="9" customFormat="1" ht="26.45" customHeight="1">
      <c r="A55" s="8" t="s">
        <v>60</v>
      </c>
      <c r="B55" s="14" t="s">
        <v>61</v>
      </c>
      <c r="C55" s="57">
        <v>2548.2399999999998</v>
      </c>
      <c r="D55" s="57">
        <v>6377.68</v>
      </c>
      <c r="E55" s="44">
        <f t="shared" si="0"/>
        <v>250.3</v>
      </c>
      <c r="F55" s="28"/>
      <c r="G55" s="28"/>
    </row>
    <row r="56" spans="1:7" s="9" customFormat="1" ht="30.75" customHeight="1">
      <c r="A56" s="8" t="s">
        <v>62</v>
      </c>
      <c r="B56" s="14" t="s">
        <v>63</v>
      </c>
      <c r="C56" s="56">
        <f>C57+C149+C151+C155+C158</f>
        <v>3162893.36</v>
      </c>
      <c r="D56" s="56">
        <f>D57+D149+D151+D155+D158</f>
        <v>3149951.9</v>
      </c>
      <c r="E56" s="44">
        <f t="shared" si="0"/>
        <v>99.6</v>
      </c>
      <c r="F56" s="20"/>
      <c r="G56" s="20"/>
    </row>
    <row r="57" spans="1:7" s="9" customFormat="1" ht="39" customHeight="1">
      <c r="A57" s="8" t="s">
        <v>64</v>
      </c>
      <c r="B57" s="14" t="s">
        <v>65</v>
      </c>
      <c r="C57" s="56">
        <f>C58+C63+C103+C134</f>
        <v>3173942.02</v>
      </c>
      <c r="D57" s="56">
        <f>D58+D63+D103+D134</f>
        <v>3161897.04</v>
      </c>
      <c r="E57" s="44">
        <f t="shared" si="0"/>
        <v>99.6</v>
      </c>
      <c r="F57" s="20"/>
      <c r="G57" s="20"/>
    </row>
    <row r="58" spans="1:7" s="9" customFormat="1" ht="37.9" customHeight="1">
      <c r="A58" s="8" t="s">
        <v>104</v>
      </c>
      <c r="B58" s="14" t="s">
        <v>103</v>
      </c>
      <c r="C58" s="57">
        <f>C59+C60+C61+C62</f>
        <v>1242553.3</v>
      </c>
      <c r="D58" s="57">
        <f>D59+D60+D61+D62</f>
        <v>1242553.3</v>
      </c>
      <c r="E58" s="44">
        <f t="shared" si="0"/>
        <v>100</v>
      </c>
      <c r="F58" s="28"/>
      <c r="G58" s="28"/>
    </row>
    <row r="59" spans="1:7" s="9" customFormat="1" ht="71.45" customHeight="1">
      <c r="A59" s="8" t="s">
        <v>99</v>
      </c>
      <c r="B59" s="14" t="s">
        <v>66</v>
      </c>
      <c r="C59" s="57">
        <v>268215.40000000002</v>
      </c>
      <c r="D59" s="57">
        <v>268215.40000000002</v>
      </c>
      <c r="E59" s="44">
        <f t="shared" si="0"/>
        <v>100</v>
      </c>
      <c r="F59" s="28"/>
      <c r="G59" s="28"/>
    </row>
    <row r="60" spans="1:7" s="9" customFormat="1" ht="51" customHeight="1">
      <c r="A60" s="8" t="s">
        <v>100</v>
      </c>
      <c r="B60" s="14" t="s">
        <v>67</v>
      </c>
      <c r="C60" s="57">
        <v>130530</v>
      </c>
      <c r="D60" s="57">
        <v>130530</v>
      </c>
      <c r="E60" s="44">
        <f t="shared" si="0"/>
        <v>100</v>
      </c>
      <c r="F60" s="28"/>
      <c r="G60" s="28"/>
    </row>
    <row r="61" spans="1:7" s="9" customFormat="1" ht="39" customHeight="1">
      <c r="A61" s="8" t="s">
        <v>155</v>
      </c>
      <c r="B61" s="14" t="s">
        <v>156</v>
      </c>
      <c r="C61" s="57">
        <v>73646.899999999994</v>
      </c>
      <c r="D61" s="57">
        <v>73646.899999999994</v>
      </c>
      <c r="E61" s="44">
        <f t="shared" si="0"/>
        <v>100</v>
      </c>
      <c r="F61" s="28"/>
      <c r="G61" s="28"/>
    </row>
    <row r="62" spans="1:7" s="9" customFormat="1" ht="55.5" customHeight="1">
      <c r="A62" s="8" t="s">
        <v>101</v>
      </c>
      <c r="B62" s="14" t="s">
        <v>68</v>
      </c>
      <c r="C62" s="57">
        <v>770161</v>
      </c>
      <c r="D62" s="57">
        <v>770161</v>
      </c>
      <c r="E62" s="44">
        <f t="shared" si="0"/>
        <v>100</v>
      </c>
      <c r="F62" s="28"/>
      <c r="G62" s="28"/>
    </row>
    <row r="63" spans="1:7" s="9" customFormat="1" ht="38.25" customHeight="1">
      <c r="A63" s="8" t="s">
        <v>106</v>
      </c>
      <c r="B63" s="14" t="s">
        <v>105</v>
      </c>
      <c r="C63" s="56">
        <f>SUM(C64:C81)</f>
        <v>434231.99</v>
      </c>
      <c r="D63" s="56">
        <f>SUM(D64:D81)</f>
        <v>423460</v>
      </c>
      <c r="E63" s="44">
        <f t="shared" si="0"/>
        <v>97.5</v>
      </c>
      <c r="F63" s="28"/>
      <c r="G63" s="28"/>
    </row>
    <row r="64" spans="1:7" s="9" customFormat="1" ht="89.45" customHeight="1">
      <c r="A64" s="8" t="s">
        <v>112</v>
      </c>
      <c r="B64" s="14" t="s">
        <v>93</v>
      </c>
      <c r="C64" s="57">
        <v>27091.7</v>
      </c>
      <c r="D64" s="60">
        <v>27091.7</v>
      </c>
      <c r="E64" s="44">
        <f t="shared" si="0"/>
        <v>100</v>
      </c>
      <c r="F64" s="28"/>
      <c r="G64" s="28"/>
    </row>
    <row r="65" spans="1:7" s="9" customFormat="1" ht="71.25" customHeight="1">
      <c r="A65" s="8" t="s">
        <v>257</v>
      </c>
      <c r="B65" s="14" t="s">
        <v>256</v>
      </c>
      <c r="C65" s="57">
        <v>11607.23</v>
      </c>
      <c r="D65" s="60">
        <v>11607.23</v>
      </c>
      <c r="E65" s="44">
        <f t="shared" si="0"/>
        <v>100</v>
      </c>
      <c r="F65" s="28"/>
      <c r="G65" s="28"/>
    </row>
    <row r="66" spans="1:7" s="9" customFormat="1" ht="67.5" customHeight="1">
      <c r="A66" s="8" t="s">
        <v>199</v>
      </c>
      <c r="B66" s="14" t="s">
        <v>198</v>
      </c>
      <c r="C66" s="57">
        <v>1660</v>
      </c>
      <c r="D66" s="60">
        <v>1660</v>
      </c>
      <c r="E66" s="44">
        <f t="shared" si="0"/>
        <v>100</v>
      </c>
      <c r="F66" s="28"/>
      <c r="G66" s="28"/>
    </row>
    <row r="67" spans="1:7" s="9" customFormat="1" ht="72" customHeight="1">
      <c r="A67" s="8" t="s">
        <v>200</v>
      </c>
      <c r="B67" s="14" t="s">
        <v>201</v>
      </c>
      <c r="C67" s="57">
        <v>340</v>
      </c>
      <c r="D67" s="60">
        <v>340</v>
      </c>
      <c r="E67" s="44">
        <f t="shared" si="0"/>
        <v>100</v>
      </c>
      <c r="F67" s="28"/>
      <c r="G67" s="28"/>
    </row>
    <row r="68" spans="1:7" s="9" customFormat="1" ht="103.15" customHeight="1">
      <c r="A68" s="8" t="s">
        <v>202</v>
      </c>
      <c r="B68" s="14" t="s">
        <v>204</v>
      </c>
      <c r="C68" s="57">
        <v>3000</v>
      </c>
      <c r="D68" s="60">
        <v>3000</v>
      </c>
      <c r="E68" s="44">
        <f t="shared" si="0"/>
        <v>100</v>
      </c>
      <c r="F68" s="28"/>
      <c r="G68" s="28"/>
    </row>
    <row r="69" spans="1:7" s="9" customFormat="1" ht="101.25" customHeight="1">
      <c r="A69" s="8" t="s">
        <v>203</v>
      </c>
      <c r="B69" s="14" t="s">
        <v>205</v>
      </c>
      <c r="C69" s="57">
        <v>1122</v>
      </c>
      <c r="D69" s="60">
        <v>1122</v>
      </c>
      <c r="E69" s="44">
        <f t="shared" si="0"/>
        <v>100</v>
      </c>
      <c r="F69" s="28"/>
      <c r="G69" s="28"/>
    </row>
    <row r="70" spans="1:7" s="9" customFormat="1" ht="51.75" customHeight="1">
      <c r="A70" s="8" t="s">
        <v>270</v>
      </c>
      <c r="B70" s="14" t="s">
        <v>269</v>
      </c>
      <c r="C70" s="57">
        <v>1000</v>
      </c>
      <c r="D70" s="60">
        <v>1000</v>
      </c>
      <c r="E70" s="44">
        <f t="shared" si="0"/>
        <v>100</v>
      </c>
      <c r="F70" s="28"/>
      <c r="G70" s="28"/>
    </row>
    <row r="71" spans="1:7" s="9" customFormat="1" ht="86.25" customHeight="1">
      <c r="A71" s="8" t="s">
        <v>264</v>
      </c>
      <c r="B71" s="14" t="s">
        <v>266</v>
      </c>
      <c r="C71" s="57">
        <v>1.1499999999999999</v>
      </c>
      <c r="D71" s="60">
        <v>1.1499999999999999</v>
      </c>
      <c r="E71" s="44">
        <f t="shared" si="0"/>
        <v>100</v>
      </c>
      <c r="F71" s="28"/>
      <c r="G71" s="28"/>
    </row>
    <row r="72" spans="1:7" s="9" customFormat="1" ht="87.75" customHeight="1">
      <c r="A72" s="8" t="s">
        <v>265</v>
      </c>
      <c r="B72" s="14" t="s">
        <v>267</v>
      </c>
      <c r="C72" s="57">
        <v>0.52</v>
      </c>
      <c r="D72" s="60">
        <v>0.52</v>
      </c>
      <c r="E72" s="44">
        <f t="shared" si="0"/>
        <v>100</v>
      </c>
      <c r="F72" s="28"/>
      <c r="G72" s="28"/>
    </row>
    <row r="73" spans="1:7" s="9" customFormat="1" ht="180.75" customHeight="1">
      <c r="A73" s="8" t="s">
        <v>228</v>
      </c>
      <c r="B73" s="14" t="s">
        <v>229</v>
      </c>
      <c r="C73" s="57">
        <v>2700</v>
      </c>
      <c r="D73" s="60">
        <v>2700</v>
      </c>
      <c r="E73" s="44">
        <f t="shared" si="0"/>
        <v>100</v>
      </c>
      <c r="F73" s="28"/>
      <c r="G73" s="28"/>
    </row>
    <row r="74" spans="1:7" s="9" customFormat="1" ht="196.9" customHeight="1">
      <c r="A74" s="8" t="s">
        <v>230</v>
      </c>
      <c r="B74" s="14" t="s">
        <v>231</v>
      </c>
      <c r="C74" s="57">
        <v>529.94000000000005</v>
      </c>
      <c r="D74" s="60">
        <v>529.94000000000005</v>
      </c>
      <c r="E74" s="44">
        <f t="shared" si="0"/>
        <v>100</v>
      </c>
      <c r="F74" s="28"/>
      <c r="G74" s="28"/>
    </row>
    <row r="75" spans="1:7" s="9" customFormat="1" ht="180" customHeight="1">
      <c r="A75" s="30" t="s">
        <v>272</v>
      </c>
      <c r="B75" s="32" t="s">
        <v>271</v>
      </c>
      <c r="C75" s="57">
        <v>2339.4</v>
      </c>
      <c r="D75" s="60">
        <v>2339.4</v>
      </c>
      <c r="E75" s="44">
        <f t="shared" si="0"/>
        <v>100</v>
      </c>
      <c r="F75" s="28"/>
      <c r="G75" s="28"/>
    </row>
    <row r="76" spans="1:7" s="9" customFormat="1" ht="165" customHeight="1">
      <c r="A76" s="30" t="s">
        <v>274</v>
      </c>
      <c r="B76" s="32" t="s">
        <v>273</v>
      </c>
      <c r="C76" s="57">
        <v>7836.39</v>
      </c>
      <c r="D76" s="60">
        <v>0</v>
      </c>
      <c r="E76" s="44">
        <f t="shared" si="0"/>
        <v>0</v>
      </c>
      <c r="F76" s="28"/>
      <c r="G76" s="28"/>
    </row>
    <row r="77" spans="1:7" s="9" customFormat="1" ht="72.75" customHeight="1">
      <c r="A77" s="30" t="s">
        <v>208</v>
      </c>
      <c r="B77" s="29" t="s">
        <v>206</v>
      </c>
      <c r="C77" s="57">
        <v>38665.040000000001</v>
      </c>
      <c r="D77" s="60">
        <v>38665.040000000001</v>
      </c>
      <c r="E77" s="44">
        <f t="shared" si="0"/>
        <v>100</v>
      </c>
      <c r="F77" s="28"/>
      <c r="G77" s="28"/>
    </row>
    <row r="78" spans="1:7" s="9" customFormat="1" ht="70.5" customHeight="1">
      <c r="A78" s="30" t="s">
        <v>209</v>
      </c>
      <c r="B78" s="29" t="s">
        <v>207</v>
      </c>
      <c r="C78" s="57">
        <v>7919.34</v>
      </c>
      <c r="D78" s="60">
        <v>7919.34</v>
      </c>
      <c r="E78" s="44">
        <f t="shared" si="0"/>
        <v>100</v>
      </c>
      <c r="F78" s="28"/>
      <c r="G78" s="28"/>
    </row>
    <row r="79" spans="1:7" s="9" customFormat="1" ht="52.15" customHeight="1">
      <c r="A79" s="31" t="s">
        <v>212</v>
      </c>
      <c r="B79" s="29" t="s">
        <v>210</v>
      </c>
      <c r="C79" s="57">
        <v>3188</v>
      </c>
      <c r="D79" s="60">
        <v>3188</v>
      </c>
      <c r="E79" s="44">
        <f t="shared" si="0"/>
        <v>100</v>
      </c>
      <c r="F79" s="28"/>
      <c r="G79" s="28"/>
    </row>
    <row r="80" spans="1:7" s="9" customFormat="1" ht="52.15" customHeight="1">
      <c r="A80" s="31" t="s">
        <v>213</v>
      </c>
      <c r="B80" s="29" t="s">
        <v>211</v>
      </c>
      <c r="C80" s="57">
        <v>677.5</v>
      </c>
      <c r="D80" s="60">
        <v>677.5</v>
      </c>
      <c r="E80" s="44">
        <f t="shared" si="0"/>
        <v>100</v>
      </c>
      <c r="F80" s="28"/>
      <c r="G80" s="28"/>
    </row>
    <row r="81" spans="1:7" s="9" customFormat="1" ht="29.45" customHeight="1">
      <c r="A81" s="8" t="s">
        <v>113</v>
      </c>
      <c r="B81" s="14" t="s">
        <v>69</v>
      </c>
      <c r="C81" s="56">
        <f>SUM(C82:C102)</f>
        <v>324553.78000000003</v>
      </c>
      <c r="D81" s="56">
        <f>SUM(D82:D102)</f>
        <v>321618.18</v>
      </c>
      <c r="E81" s="44">
        <f t="shared" si="0"/>
        <v>99.1</v>
      </c>
      <c r="F81" s="20"/>
      <c r="G81" s="20"/>
    </row>
    <row r="82" spans="1:7" s="9" customFormat="1" ht="38.450000000000003" customHeight="1">
      <c r="A82" s="8" t="s">
        <v>114</v>
      </c>
      <c r="B82" s="14" t="s">
        <v>70</v>
      </c>
      <c r="C82" s="57">
        <v>146.19999999999999</v>
      </c>
      <c r="D82" s="60">
        <v>99</v>
      </c>
      <c r="E82" s="44">
        <f t="shared" si="0"/>
        <v>67.7</v>
      </c>
      <c r="F82" s="28"/>
      <c r="G82" s="28"/>
    </row>
    <row r="83" spans="1:7" s="9" customFormat="1" ht="38.450000000000003" customHeight="1">
      <c r="A83" s="8" t="s">
        <v>115</v>
      </c>
      <c r="B83" s="14" t="s">
        <v>71</v>
      </c>
      <c r="C83" s="57">
        <v>9507.7999999999993</v>
      </c>
      <c r="D83" s="60">
        <v>9507.7999999999993</v>
      </c>
      <c r="E83" s="44">
        <f t="shared" ref="E83:E145" si="4">D83/C83*100</f>
        <v>100</v>
      </c>
      <c r="F83" s="28"/>
      <c r="G83" s="28"/>
    </row>
    <row r="84" spans="1:7" s="9" customFormat="1" ht="136.15" customHeight="1">
      <c r="A84" s="8" t="s">
        <v>171</v>
      </c>
      <c r="B84" s="14" t="s">
        <v>170</v>
      </c>
      <c r="C84" s="57">
        <v>54958.5</v>
      </c>
      <c r="D84" s="60">
        <v>54958.5</v>
      </c>
      <c r="E84" s="44">
        <f t="shared" si="4"/>
        <v>100</v>
      </c>
      <c r="F84" s="28"/>
      <c r="G84" s="28"/>
    </row>
    <row r="85" spans="1:7" s="9" customFormat="1" ht="114.75" customHeight="1">
      <c r="A85" s="8" t="s">
        <v>172</v>
      </c>
      <c r="B85" s="14" t="s">
        <v>173</v>
      </c>
      <c r="C85" s="57">
        <v>32984.699999999997</v>
      </c>
      <c r="D85" s="60">
        <v>32984.699999999997</v>
      </c>
      <c r="E85" s="44">
        <f t="shared" si="4"/>
        <v>100</v>
      </c>
      <c r="F85" s="28"/>
      <c r="G85" s="28"/>
    </row>
    <row r="86" spans="1:7" s="9" customFormat="1" ht="70.150000000000006" customHeight="1">
      <c r="A86" s="8" t="s">
        <v>116</v>
      </c>
      <c r="B86" s="14" t="s">
        <v>163</v>
      </c>
      <c r="C86" s="57">
        <v>7572.9</v>
      </c>
      <c r="D86" s="60">
        <v>7572.9</v>
      </c>
      <c r="E86" s="44">
        <f t="shared" si="4"/>
        <v>100</v>
      </c>
      <c r="F86" s="28"/>
      <c r="G86" s="28"/>
    </row>
    <row r="87" spans="1:7" s="9" customFormat="1" ht="154.5" customHeight="1">
      <c r="A87" s="8" t="s">
        <v>174</v>
      </c>
      <c r="B87" s="14" t="s">
        <v>175</v>
      </c>
      <c r="C87" s="57">
        <v>8844</v>
      </c>
      <c r="D87" s="60">
        <v>8844</v>
      </c>
      <c r="E87" s="44">
        <f t="shared" si="4"/>
        <v>100</v>
      </c>
      <c r="F87" s="28"/>
      <c r="G87" s="28"/>
    </row>
    <row r="88" spans="1:7" s="9" customFormat="1" ht="98.25" customHeight="1">
      <c r="A88" s="8" t="s">
        <v>214</v>
      </c>
      <c r="B88" s="14" t="s">
        <v>215</v>
      </c>
      <c r="C88" s="57">
        <v>156922.6</v>
      </c>
      <c r="D88" s="60">
        <v>156922.6</v>
      </c>
      <c r="E88" s="44">
        <f t="shared" si="4"/>
        <v>100</v>
      </c>
      <c r="F88" s="28"/>
      <c r="G88" s="28"/>
    </row>
    <row r="89" spans="1:7" s="9" customFormat="1" ht="231" customHeight="1">
      <c r="A89" s="8" t="s">
        <v>117</v>
      </c>
      <c r="B89" s="14" t="s">
        <v>162</v>
      </c>
      <c r="C89" s="57">
        <v>10730.3</v>
      </c>
      <c r="D89" s="60">
        <v>10730.3</v>
      </c>
      <c r="E89" s="44">
        <f t="shared" si="4"/>
        <v>100</v>
      </c>
      <c r="F89" s="28"/>
      <c r="G89" s="28"/>
    </row>
    <row r="90" spans="1:7" s="9" customFormat="1" ht="45.75" customHeight="1">
      <c r="A90" s="8" t="s">
        <v>118</v>
      </c>
      <c r="B90" s="14" t="s">
        <v>72</v>
      </c>
      <c r="C90" s="57">
        <v>2771.3</v>
      </c>
      <c r="D90" s="60">
        <v>2771.3</v>
      </c>
      <c r="E90" s="44">
        <f t="shared" si="4"/>
        <v>100</v>
      </c>
      <c r="F90" s="28"/>
      <c r="G90" s="28"/>
    </row>
    <row r="91" spans="1:7" s="9" customFormat="1" ht="74.25" customHeight="1">
      <c r="A91" s="8" t="s">
        <v>258</v>
      </c>
      <c r="B91" s="14" t="s">
        <v>259</v>
      </c>
      <c r="C91" s="57">
        <v>164.5</v>
      </c>
      <c r="D91" s="60">
        <v>164.5</v>
      </c>
      <c r="E91" s="44">
        <f t="shared" si="4"/>
        <v>100</v>
      </c>
      <c r="F91" s="28"/>
      <c r="G91" s="28"/>
    </row>
    <row r="92" spans="1:7" s="9" customFormat="1" ht="59.25" customHeight="1">
      <c r="A92" s="8" t="s">
        <v>119</v>
      </c>
      <c r="B92" s="14" t="s">
        <v>73</v>
      </c>
      <c r="C92" s="57">
        <v>5888.1</v>
      </c>
      <c r="D92" s="60">
        <v>5888.1</v>
      </c>
      <c r="E92" s="44">
        <f t="shared" si="4"/>
        <v>100</v>
      </c>
      <c r="F92" s="28"/>
      <c r="G92" s="28"/>
    </row>
    <row r="93" spans="1:7" s="9" customFormat="1" ht="57.75" customHeight="1">
      <c r="A93" s="8" t="s">
        <v>120</v>
      </c>
      <c r="B93" s="14" t="s">
        <v>73</v>
      </c>
      <c r="C93" s="57">
        <v>766.3</v>
      </c>
      <c r="D93" s="60">
        <v>766.3</v>
      </c>
      <c r="E93" s="44">
        <f t="shared" si="4"/>
        <v>100</v>
      </c>
      <c r="F93" s="28"/>
      <c r="G93" s="28"/>
    </row>
    <row r="94" spans="1:7" s="9" customFormat="1" ht="60" customHeight="1">
      <c r="A94" s="8" t="s">
        <v>232</v>
      </c>
      <c r="B94" s="14" t="s">
        <v>233</v>
      </c>
      <c r="C94" s="57">
        <v>1853.96</v>
      </c>
      <c r="D94" s="60">
        <v>1853.96</v>
      </c>
      <c r="E94" s="44">
        <f t="shared" si="4"/>
        <v>100</v>
      </c>
      <c r="F94" s="28"/>
      <c r="G94" s="28"/>
    </row>
    <row r="95" spans="1:7" s="9" customFormat="1" ht="109.5" customHeight="1">
      <c r="A95" s="8" t="s">
        <v>176</v>
      </c>
      <c r="B95" s="14" t="s">
        <v>178</v>
      </c>
      <c r="C95" s="57">
        <v>9443.4</v>
      </c>
      <c r="D95" s="60">
        <v>9443.4</v>
      </c>
      <c r="E95" s="44">
        <f t="shared" si="4"/>
        <v>100</v>
      </c>
      <c r="F95" s="28"/>
      <c r="G95" s="28"/>
    </row>
    <row r="96" spans="1:7" s="9" customFormat="1" ht="128.25" customHeight="1">
      <c r="A96" s="8" t="s">
        <v>177</v>
      </c>
      <c r="B96" s="14" t="s">
        <v>179</v>
      </c>
      <c r="C96" s="57">
        <v>411.6</v>
      </c>
      <c r="D96" s="60">
        <v>411.6</v>
      </c>
      <c r="E96" s="44">
        <f t="shared" si="4"/>
        <v>100</v>
      </c>
      <c r="F96" s="28"/>
      <c r="G96" s="28"/>
    </row>
    <row r="97" spans="1:9" s="9" customFormat="1" ht="43.5" customHeight="1">
      <c r="A97" s="30" t="s">
        <v>276</v>
      </c>
      <c r="B97" s="33" t="s">
        <v>275</v>
      </c>
      <c r="C97" s="57">
        <v>2361.1</v>
      </c>
      <c r="D97" s="60">
        <v>2361.1</v>
      </c>
      <c r="E97" s="44">
        <f t="shared" si="4"/>
        <v>100</v>
      </c>
      <c r="F97" s="28"/>
      <c r="G97" s="28"/>
    </row>
    <row r="98" spans="1:9" s="9" customFormat="1" ht="54.75" customHeight="1">
      <c r="A98" s="8" t="s">
        <v>234</v>
      </c>
      <c r="B98" s="14" t="s">
        <v>235</v>
      </c>
      <c r="C98" s="57">
        <v>2888.4</v>
      </c>
      <c r="D98" s="62">
        <v>0</v>
      </c>
      <c r="E98" s="63">
        <f t="shared" si="4"/>
        <v>0</v>
      </c>
      <c r="F98" s="28"/>
      <c r="G98" s="28"/>
    </row>
    <row r="99" spans="1:9" s="9" customFormat="1" ht="91.9" customHeight="1">
      <c r="A99" s="8" t="s">
        <v>236</v>
      </c>
      <c r="B99" s="14" t="s">
        <v>237</v>
      </c>
      <c r="C99" s="57">
        <v>975.12</v>
      </c>
      <c r="D99" s="60">
        <v>975.12</v>
      </c>
      <c r="E99" s="44">
        <f t="shared" si="4"/>
        <v>100</v>
      </c>
      <c r="F99" s="28"/>
      <c r="G99" s="28"/>
    </row>
    <row r="100" spans="1:9" s="9" customFormat="1" ht="69.75" customHeight="1">
      <c r="A100" s="8" t="s">
        <v>165</v>
      </c>
      <c r="B100" s="14" t="s">
        <v>164</v>
      </c>
      <c r="C100" s="57">
        <v>5000</v>
      </c>
      <c r="D100" s="60">
        <v>5000</v>
      </c>
      <c r="E100" s="44">
        <f t="shared" si="4"/>
        <v>100</v>
      </c>
      <c r="F100" s="28"/>
      <c r="G100" s="28"/>
    </row>
    <row r="101" spans="1:9" s="9" customFormat="1" ht="69.75" customHeight="1">
      <c r="A101" s="8" t="s">
        <v>169</v>
      </c>
      <c r="B101" s="14" t="s">
        <v>164</v>
      </c>
      <c r="C101" s="57">
        <v>10110</v>
      </c>
      <c r="D101" s="60">
        <v>10110</v>
      </c>
      <c r="E101" s="44">
        <f t="shared" si="4"/>
        <v>100</v>
      </c>
      <c r="F101" s="28"/>
      <c r="G101" s="28"/>
    </row>
    <row r="102" spans="1:9" s="9" customFormat="1" ht="57.75" customHeight="1">
      <c r="A102" s="30" t="s">
        <v>278</v>
      </c>
      <c r="B102" s="33" t="s">
        <v>277</v>
      </c>
      <c r="C102" s="57">
        <v>253</v>
      </c>
      <c r="D102" s="60">
        <v>253</v>
      </c>
      <c r="E102" s="44">
        <f t="shared" si="4"/>
        <v>100</v>
      </c>
      <c r="F102" s="28"/>
      <c r="G102" s="28"/>
    </row>
    <row r="103" spans="1:9" s="9" customFormat="1" ht="38.25" customHeight="1">
      <c r="A103" s="8" t="s">
        <v>107</v>
      </c>
      <c r="B103" s="14" t="s">
        <v>74</v>
      </c>
      <c r="C103" s="56">
        <f>C104+C127+C128+C129+C130+C131+C132+C133</f>
        <v>1268804.72</v>
      </c>
      <c r="D103" s="56">
        <f>D104+D127+D128+D129+D130+D131+D132+D133</f>
        <v>1267531.73</v>
      </c>
      <c r="E103" s="44">
        <f t="shared" si="4"/>
        <v>99.9</v>
      </c>
      <c r="F103" s="20"/>
      <c r="G103" s="20"/>
      <c r="H103" s="55"/>
      <c r="I103" s="55"/>
    </row>
    <row r="104" spans="1:9" s="9" customFormat="1" ht="52.5" customHeight="1">
      <c r="A104" s="8" t="s">
        <v>121</v>
      </c>
      <c r="B104" s="16" t="s">
        <v>75</v>
      </c>
      <c r="C104" s="56">
        <f>SUM(C105:C126)</f>
        <v>1216297.23</v>
      </c>
      <c r="D104" s="56">
        <f>SUM(D105:D126)</f>
        <v>1216297.22</v>
      </c>
      <c r="E104" s="44">
        <f t="shared" si="4"/>
        <v>100</v>
      </c>
      <c r="F104" s="20"/>
      <c r="G104" s="20"/>
    </row>
    <row r="105" spans="1:9" s="9" customFormat="1" ht="137.44999999999999" customHeight="1">
      <c r="A105" s="8" t="s">
        <v>122</v>
      </c>
      <c r="B105" s="14" t="s">
        <v>76</v>
      </c>
      <c r="C105" s="57">
        <v>649510.6</v>
      </c>
      <c r="D105" s="57">
        <v>649510.6</v>
      </c>
      <c r="E105" s="44">
        <f t="shared" si="4"/>
        <v>100</v>
      </c>
      <c r="F105" s="28"/>
      <c r="G105" s="28"/>
    </row>
    <row r="106" spans="1:9" s="9" customFormat="1" ht="78.75" customHeight="1">
      <c r="A106" s="8" t="s">
        <v>123</v>
      </c>
      <c r="B106" s="14" t="s">
        <v>95</v>
      </c>
      <c r="C106" s="57">
        <v>526420.80000000005</v>
      </c>
      <c r="D106" s="57">
        <v>526420.80000000005</v>
      </c>
      <c r="E106" s="44">
        <f t="shared" si="4"/>
        <v>100</v>
      </c>
      <c r="F106" s="28"/>
      <c r="G106" s="28"/>
    </row>
    <row r="107" spans="1:9" s="9" customFormat="1" ht="80.25" customHeight="1">
      <c r="A107" s="8" t="s">
        <v>124</v>
      </c>
      <c r="B107" s="14" t="s">
        <v>98</v>
      </c>
      <c r="C107" s="57">
        <v>2946.6</v>
      </c>
      <c r="D107" s="57">
        <v>2946.6</v>
      </c>
      <c r="E107" s="44">
        <f t="shared" si="4"/>
        <v>100</v>
      </c>
      <c r="F107" s="28"/>
      <c r="G107" s="28"/>
    </row>
    <row r="108" spans="1:9" s="9" customFormat="1" ht="84.75" customHeight="1">
      <c r="A108" s="8" t="s">
        <v>125</v>
      </c>
      <c r="B108" s="14" t="s">
        <v>77</v>
      </c>
      <c r="C108" s="57">
        <v>48.8</v>
      </c>
      <c r="D108" s="57">
        <v>48.8</v>
      </c>
      <c r="E108" s="44">
        <f t="shared" si="4"/>
        <v>100</v>
      </c>
      <c r="F108" s="28"/>
      <c r="G108" s="28"/>
    </row>
    <row r="109" spans="1:9" s="9" customFormat="1" ht="72.599999999999994" customHeight="1">
      <c r="A109" s="8" t="s">
        <v>126</v>
      </c>
      <c r="B109" s="14" t="s">
        <v>78</v>
      </c>
      <c r="C109" s="57">
        <v>71</v>
      </c>
      <c r="D109" s="57">
        <v>71</v>
      </c>
      <c r="E109" s="44">
        <f t="shared" si="4"/>
        <v>100</v>
      </c>
      <c r="F109" s="28"/>
      <c r="G109" s="28"/>
    </row>
    <row r="110" spans="1:9" s="9" customFormat="1" ht="72.599999999999994" customHeight="1">
      <c r="A110" s="8" t="s">
        <v>127</v>
      </c>
      <c r="B110" s="14" t="s">
        <v>78</v>
      </c>
      <c r="C110" s="57">
        <v>750</v>
      </c>
      <c r="D110" s="57">
        <v>750</v>
      </c>
      <c r="E110" s="44">
        <f t="shared" si="4"/>
        <v>100</v>
      </c>
      <c r="F110" s="28"/>
      <c r="G110" s="28"/>
    </row>
    <row r="111" spans="1:9" s="9" customFormat="1" ht="63" customHeight="1">
      <c r="A111" s="8" t="s">
        <v>128</v>
      </c>
      <c r="B111" s="14" t="s">
        <v>79</v>
      </c>
      <c r="C111" s="57">
        <v>1159.5999999999999</v>
      </c>
      <c r="D111" s="57">
        <v>1159.5999999999999</v>
      </c>
      <c r="E111" s="44">
        <f t="shared" si="4"/>
        <v>100</v>
      </c>
      <c r="F111" s="28"/>
      <c r="G111" s="28"/>
    </row>
    <row r="112" spans="1:9" s="9" customFormat="1" ht="118.5" customHeight="1">
      <c r="A112" s="8" t="s">
        <v>129</v>
      </c>
      <c r="B112" s="14" t="s">
        <v>80</v>
      </c>
      <c r="C112" s="57">
        <v>19.899999999999999</v>
      </c>
      <c r="D112" s="57">
        <v>19.899999999999999</v>
      </c>
      <c r="E112" s="44">
        <f t="shared" si="4"/>
        <v>100</v>
      </c>
      <c r="F112" s="28"/>
      <c r="G112" s="28"/>
    </row>
    <row r="113" spans="1:7" s="9" customFormat="1" ht="90.6" customHeight="1">
      <c r="A113" s="8" t="s">
        <v>279</v>
      </c>
      <c r="B113" s="14" t="s">
        <v>81</v>
      </c>
      <c r="C113" s="57">
        <v>0.6</v>
      </c>
      <c r="D113" s="57">
        <v>0.6</v>
      </c>
      <c r="E113" s="44">
        <f t="shared" si="4"/>
        <v>100</v>
      </c>
      <c r="F113" s="28"/>
      <c r="G113" s="28"/>
    </row>
    <row r="114" spans="1:7" s="9" customFormat="1" ht="68.25" customHeight="1">
      <c r="A114" s="8" t="s">
        <v>130</v>
      </c>
      <c r="B114" s="14" t="s">
        <v>82</v>
      </c>
      <c r="C114" s="57">
        <v>85.7</v>
      </c>
      <c r="D114" s="57">
        <v>85.7</v>
      </c>
      <c r="E114" s="44">
        <f t="shared" si="4"/>
        <v>100</v>
      </c>
      <c r="F114" s="28"/>
      <c r="G114" s="28"/>
    </row>
    <row r="115" spans="1:7" s="9" customFormat="1" ht="72" customHeight="1">
      <c r="A115" s="8" t="s">
        <v>131</v>
      </c>
      <c r="B115" s="14" t="s">
        <v>149</v>
      </c>
      <c r="C115" s="57">
        <v>5375.2</v>
      </c>
      <c r="D115" s="57">
        <v>5375.2</v>
      </c>
      <c r="E115" s="44">
        <f t="shared" si="4"/>
        <v>100</v>
      </c>
      <c r="F115" s="28"/>
      <c r="G115" s="28"/>
    </row>
    <row r="116" spans="1:7" s="9" customFormat="1" ht="81.75" customHeight="1">
      <c r="A116" s="8" t="s">
        <v>148</v>
      </c>
      <c r="B116" s="14" t="s">
        <v>150</v>
      </c>
      <c r="C116" s="57">
        <v>280.60000000000002</v>
      </c>
      <c r="D116" s="57">
        <v>280.60000000000002</v>
      </c>
      <c r="E116" s="44">
        <f t="shared" si="4"/>
        <v>100</v>
      </c>
      <c r="F116" s="28"/>
      <c r="G116" s="28"/>
    </row>
    <row r="117" spans="1:7" s="9" customFormat="1" ht="80.25" customHeight="1">
      <c r="A117" s="8" t="s">
        <v>132</v>
      </c>
      <c r="B117" s="14" t="s">
        <v>85</v>
      </c>
      <c r="C117" s="57">
        <v>138</v>
      </c>
      <c r="D117" s="57">
        <v>138</v>
      </c>
      <c r="E117" s="44">
        <f t="shared" si="4"/>
        <v>100</v>
      </c>
      <c r="F117" s="28"/>
      <c r="G117" s="28"/>
    </row>
    <row r="118" spans="1:7" s="9" customFormat="1" ht="66.75" customHeight="1">
      <c r="A118" s="8" t="s">
        <v>133</v>
      </c>
      <c r="B118" s="14" t="s">
        <v>147</v>
      </c>
      <c r="C118" s="57">
        <v>324</v>
      </c>
      <c r="D118" s="57">
        <v>324</v>
      </c>
      <c r="E118" s="44">
        <f t="shared" si="4"/>
        <v>100</v>
      </c>
      <c r="F118" s="28"/>
      <c r="G118" s="28"/>
    </row>
    <row r="119" spans="1:7" s="9" customFormat="1" ht="180" customHeight="1">
      <c r="A119" s="8" t="s">
        <v>134</v>
      </c>
      <c r="B119" s="14" t="s">
        <v>94</v>
      </c>
      <c r="C119" s="57">
        <v>1048.8599999999999</v>
      </c>
      <c r="D119" s="57">
        <v>1048.8599999999999</v>
      </c>
      <c r="E119" s="44">
        <f t="shared" si="4"/>
        <v>100</v>
      </c>
      <c r="F119" s="28"/>
      <c r="G119" s="28"/>
    </row>
    <row r="120" spans="1:7" s="9" customFormat="1" ht="75" customHeight="1">
      <c r="A120" s="8" t="s">
        <v>135</v>
      </c>
      <c r="B120" s="14" t="s">
        <v>168</v>
      </c>
      <c r="C120" s="57">
        <v>2</v>
      </c>
      <c r="D120" s="57">
        <v>2</v>
      </c>
      <c r="E120" s="44">
        <f t="shared" si="4"/>
        <v>100</v>
      </c>
      <c r="F120" s="28"/>
      <c r="G120" s="28"/>
    </row>
    <row r="121" spans="1:7" s="9" customFormat="1" ht="61.9" customHeight="1">
      <c r="A121" s="8" t="s">
        <v>136</v>
      </c>
      <c r="B121" s="14" t="s">
        <v>97</v>
      </c>
      <c r="C121" s="57">
        <v>568.45000000000005</v>
      </c>
      <c r="D121" s="57">
        <v>568.45000000000005</v>
      </c>
      <c r="E121" s="44">
        <f t="shared" si="4"/>
        <v>100</v>
      </c>
      <c r="F121" s="28"/>
      <c r="G121" s="28"/>
    </row>
    <row r="122" spans="1:7" s="9" customFormat="1" ht="61.9" customHeight="1">
      <c r="A122" s="8" t="s">
        <v>137</v>
      </c>
      <c r="B122" s="14" t="s">
        <v>97</v>
      </c>
      <c r="C122" s="57">
        <v>568.45000000000005</v>
      </c>
      <c r="D122" s="57">
        <v>568.45000000000005</v>
      </c>
      <c r="E122" s="44">
        <f t="shared" si="4"/>
        <v>100</v>
      </c>
      <c r="F122" s="28"/>
      <c r="G122" s="28"/>
    </row>
    <row r="123" spans="1:7" s="9" customFormat="1" ht="178.5" customHeight="1">
      <c r="A123" s="8" t="s">
        <v>138</v>
      </c>
      <c r="B123" s="14" t="s">
        <v>86</v>
      </c>
      <c r="C123" s="57">
        <v>782.2</v>
      </c>
      <c r="D123" s="57">
        <v>782.2</v>
      </c>
      <c r="E123" s="44">
        <f t="shared" si="4"/>
        <v>100</v>
      </c>
      <c r="F123" s="28"/>
      <c r="G123" s="28"/>
    </row>
    <row r="124" spans="1:7" s="9" customFormat="1" ht="62.25" customHeight="1">
      <c r="A124" s="8" t="s">
        <v>260</v>
      </c>
      <c r="B124" s="14" t="s">
        <v>261</v>
      </c>
      <c r="C124" s="57">
        <v>269.97000000000003</v>
      </c>
      <c r="D124" s="57">
        <v>269.95999999999998</v>
      </c>
      <c r="E124" s="44">
        <f t="shared" si="4"/>
        <v>100</v>
      </c>
      <c r="F124" s="28"/>
      <c r="G124" s="28"/>
    </row>
    <row r="125" spans="1:7" s="9" customFormat="1" ht="225" customHeight="1">
      <c r="A125" s="8" t="s">
        <v>139</v>
      </c>
      <c r="B125" s="14" t="s">
        <v>87</v>
      </c>
      <c r="C125" s="57">
        <v>25478.400000000001</v>
      </c>
      <c r="D125" s="57">
        <v>25478.400000000001</v>
      </c>
      <c r="E125" s="44">
        <f t="shared" si="4"/>
        <v>100</v>
      </c>
      <c r="F125" s="28"/>
      <c r="G125" s="28"/>
    </row>
    <row r="126" spans="1:7" s="9" customFormat="1" ht="40.5" customHeight="1">
      <c r="A126" s="8" t="s">
        <v>140</v>
      </c>
      <c r="B126" s="14" t="s">
        <v>96</v>
      </c>
      <c r="C126" s="57">
        <v>447.5</v>
      </c>
      <c r="D126" s="57">
        <v>447.5</v>
      </c>
      <c r="E126" s="44">
        <f t="shared" si="4"/>
        <v>100</v>
      </c>
      <c r="F126" s="28"/>
      <c r="G126" s="28"/>
    </row>
    <row r="127" spans="1:7" s="9" customFormat="1" ht="114" customHeight="1">
      <c r="A127" s="8" t="s">
        <v>145</v>
      </c>
      <c r="B127" s="14" t="s">
        <v>83</v>
      </c>
      <c r="C127" s="57">
        <v>11866.9</v>
      </c>
      <c r="D127" s="57">
        <v>11860</v>
      </c>
      <c r="E127" s="44">
        <f t="shared" si="4"/>
        <v>99.9</v>
      </c>
      <c r="F127" s="28"/>
      <c r="G127" s="28"/>
    </row>
    <row r="128" spans="1:7" s="9" customFormat="1" ht="76.150000000000006" customHeight="1">
      <c r="A128" s="8" t="s">
        <v>146</v>
      </c>
      <c r="B128" s="16" t="s">
        <v>84</v>
      </c>
      <c r="C128" s="57">
        <v>30984</v>
      </c>
      <c r="D128" s="57">
        <v>30984</v>
      </c>
      <c r="E128" s="44">
        <f t="shared" si="4"/>
        <v>100</v>
      </c>
      <c r="F128" s="28"/>
      <c r="G128" s="28"/>
    </row>
    <row r="129" spans="1:7" s="9" customFormat="1" ht="83.25" customHeight="1">
      <c r="A129" s="8" t="s">
        <v>102</v>
      </c>
      <c r="B129" s="14" t="s">
        <v>166</v>
      </c>
      <c r="C129" s="57">
        <v>5787.9</v>
      </c>
      <c r="D129" s="57">
        <v>5787.9</v>
      </c>
      <c r="E129" s="44">
        <f t="shared" si="4"/>
        <v>100</v>
      </c>
      <c r="F129" s="28"/>
      <c r="G129" s="28"/>
    </row>
    <row r="130" spans="1:7" s="9" customFormat="1" ht="83.25" customHeight="1">
      <c r="A130" s="8" t="s">
        <v>262</v>
      </c>
      <c r="B130" s="14" t="s">
        <v>166</v>
      </c>
      <c r="C130" s="57">
        <v>1152.3</v>
      </c>
      <c r="D130" s="61">
        <v>0</v>
      </c>
      <c r="E130" s="45">
        <f t="shared" si="4"/>
        <v>0</v>
      </c>
      <c r="F130" s="28"/>
      <c r="G130" s="28"/>
    </row>
    <row r="131" spans="1:7" s="9" customFormat="1" ht="87" customHeight="1">
      <c r="A131" s="8" t="s">
        <v>161</v>
      </c>
      <c r="B131" s="14" t="s">
        <v>167</v>
      </c>
      <c r="C131" s="57">
        <v>1436.1</v>
      </c>
      <c r="D131" s="57">
        <v>1436.1</v>
      </c>
      <c r="E131" s="44">
        <f t="shared" si="4"/>
        <v>100</v>
      </c>
      <c r="F131" s="28"/>
      <c r="G131" s="28"/>
    </row>
    <row r="132" spans="1:7" s="9" customFormat="1" ht="69" customHeight="1">
      <c r="A132" s="8" t="s">
        <v>216</v>
      </c>
      <c r="B132" s="14" t="s">
        <v>217</v>
      </c>
      <c r="C132" s="57">
        <v>110.69</v>
      </c>
      <c r="D132" s="57">
        <v>110.69</v>
      </c>
      <c r="E132" s="44">
        <f t="shared" si="4"/>
        <v>100</v>
      </c>
      <c r="F132" s="28"/>
      <c r="G132" s="28"/>
    </row>
    <row r="133" spans="1:7" s="9" customFormat="1" ht="52.5" customHeight="1">
      <c r="A133" s="8" t="s">
        <v>159</v>
      </c>
      <c r="B133" s="14" t="s">
        <v>160</v>
      </c>
      <c r="C133" s="57">
        <v>1169.5999999999999</v>
      </c>
      <c r="D133" s="57">
        <v>1055.82</v>
      </c>
      <c r="E133" s="44">
        <f t="shared" si="4"/>
        <v>90.3</v>
      </c>
      <c r="F133" s="28"/>
      <c r="G133" s="28"/>
    </row>
    <row r="134" spans="1:7" s="9" customFormat="1" ht="23.25" customHeight="1">
      <c r="A134" s="8" t="s">
        <v>108</v>
      </c>
      <c r="B134" s="14" t="s">
        <v>88</v>
      </c>
      <c r="C134" s="56">
        <f>SUM(C135:C148)</f>
        <v>228352.01</v>
      </c>
      <c r="D134" s="56">
        <f>SUM(D135:D148)</f>
        <v>228352.01</v>
      </c>
      <c r="E134" s="44">
        <f t="shared" si="4"/>
        <v>100</v>
      </c>
      <c r="F134" s="20"/>
      <c r="G134" s="20"/>
    </row>
    <row r="135" spans="1:7" s="9" customFormat="1" ht="72.599999999999994" customHeight="1">
      <c r="A135" s="8" t="s">
        <v>218</v>
      </c>
      <c r="B135" s="14" t="s">
        <v>180</v>
      </c>
      <c r="C135" s="57">
        <v>6110</v>
      </c>
      <c r="D135" s="60">
        <v>6110</v>
      </c>
      <c r="E135" s="44">
        <f t="shared" si="4"/>
        <v>100</v>
      </c>
      <c r="F135" s="20"/>
      <c r="G135" s="20"/>
    </row>
    <row r="136" spans="1:7" s="9" customFormat="1" ht="68.25" customHeight="1">
      <c r="A136" s="8" t="s">
        <v>181</v>
      </c>
      <c r="B136" s="14" t="s">
        <v>180</v>
      </c>
      <c r="C136" s="57">
        <v>38890</v>
      </c>
      <c r="D136" s="60">
        <v>38890</v>
      </c>
      <c r="E136" s="44">
        <f t="shared" si="4"/>
        <v>100</v>
      </c>
      <c r="F136" s="28"/>
      <c r="G136" s="28"/>
    </row>
    <row r="137" spans="1:7" s="9" customFormat="1" ht="54" customHeight="1">
      <c r="A137" s="8" t="s">
        <v>220</v>
      </c>
      <c r="B137" s="14" t="s">
        <v>219</v>
      </c>
      <c r="C137" s="57">
        <v>2106.77</v>
      </c>
      <c r="D137" s="60">
        <v>2106.77</v>
      </c>
      <c r="E137" s="44">
        <f t="shared" si="4"/>
        <v>100</v>
      </c>
      <c r="F137" s="28"/>
      <c r="G137" s="28"/>
    </row>
    <row r="138" spans="1:7" s="9" customFormat="1" ht="54" customHeight="1">
      <c r="A138" s="8" t="s">
        <v>221</v>
      </c>
      <c r="B138" s="14" t="s">
        <v>219</v>
      </c>
      <c r="C138" s="57">
        <v>1496.84</v>
      </c>
      <c r="D138" s="60">
        <v>1496.84</v>
      </c>
      <c r="E138" s="44">
        <f t="shared" si="4"/>
        <v>100</v>
      </c>
      <c r="F138" s="28"/>
      <c r="G138" s="28"/>
    </row>
    <row r="139" spans="1:7" s="9" customFormat="1" ht="54" customHeight="1">
      <c r="A139" s="8" t="s">
        <v>268</v>
      </c>
      <c r="B139" s="14" t="s">
        <v>219</v>
      </c>
      <c r="C139" s="57">
        <v>96.3</v>
      </c>
      <c r="D139" s="60">
        <v>96.3</v>
      </c>
      <c r="E139" s="44">
        <f t="shared" si="4"/>
        <v>100</v>
      </c>
      <c r="F139" s="28"/>
      <c r="G139" s="28"/>
    </row>
    <row r="140" spans="1:7" s="9" customFormat="1" ht="82.5" customHeight="1">
      <c r="A140" s="8" t="s">
        <v>109</v>
      </c>
      <c r="B140" s="14" t="s">
        <v>89</v>
      </c>
      <c r="C140" s="57">
        <v>2906.3</v>
      </c>
      <c r="D140" s="60">
        <v>2906.3</v>
      </c>
      <c r="E140" s="44">
        <f t="shared" si="4"/>
        <v>100</v>
      </c>
      <c r="F140" s="28"/>
      <c r="G140" s="28"/>
    </row>
    <row r="141" spans="1:7" s="9" customFormat="1" ht="222" customHeight="1">
      <c r="A141" s="8" t="s">
        <v>110</v>
      </c>
      <c r="B141" s="16" t="s">
        <v>90</v>
      </c>
      <c r="C141" s="57">
        <v>2020</v>
      </c>
      <c r="D141" s="60">
        <v>2020</v>
      </c>
      <c r="E141" s="44">
        <f t="shared" si="4"/>
        <v>100</v>
      </c>
      <c r="F141" s="28"/>
      <c r="G141" s="28"/>
    </row>
    <row r="142" spans="1:7" s="9" customFormat="1" ht="66" customHeight="1">
      <c r="A142" s="8" t="s">
        <v>111</v>
      </c>
      <c r="B142" s="16" t="s">
        <v>91</v>
      </c>
      <c r="C142" s="57">
        <v>1266</v>
      </c>
      <c r="D142" s="60">
        <v>1266</v>
      </c>
      <c r="E142" s="44">
        <f t="shared" si="4"/>
        <v>100</v>
      </c>
      <c r="F142" s="28"/>
      <c r="G142" s="28"/>
    </row>
    <row r="143" spans="1:7" s="9" customFormat="1" ht="38.25" customHeight="1">
      <c r="A143" s="8" t="s">
        <v>157</v>
      </c>
      <c r="B143" s="16" t="s">
        <v>158</v>
      </c>
      <c r="C143" s="57">
        <v>616.79999999999995</v>
      </c>
      <c r="D143" s="60">
        <v>616.79999999999995</v>
      </c>
      <c r="E143" s="44">
        <f t="shared" si="4"/>
        <v>100</v>
      </c>
      <c r="F143" s="28"/>
      <c r="G143" s="28"/>
    </row>
    <row r="144" spans="1:7" s="9" customFormat="1" ht="51.6" customHeight="1">
      <c r="A144" s="31" t="s">
        <v>223</v>
      </c>
      <c r="B144" s="16" t="s">
        <v>222</v>
      </c>
      <c r="C144" s="57">
        <v>2304.4</v>
      </c>
      <c r="D144" s="60">
        <v>2304.4</v>
      </c>
      <c r="E144" s="44">
        <f t="shared" si="4"/>
        <v>100</v>
      </c>
      <c r="F144" s="28"/>
      <c r="G144" s="28"/>
    </row>
    <row r="145" spans="1:7" s="9" customFormat="1" ht="51.6" customHeight="1">
      <c r="A145" s="31" t="s">
        <v>263</v>
      </c>
      <c r="B145" s="16" t="s">
        <v>222</v>
      </c>
      <c r="C145" s="57">
        <v>14978.6</v>
      </c>
      <c r="D145" s="60">
        <v>14978.6</v>
      </c>
      <c r="E145" s="44">
        <f t="shared" si="4"/>
        <v>100</v>
      </c>
      <c r="F145" s="28"/>
      <c r="G145" s="28"/>
    </row>
    <row r="146" spans="1:7" s="9" customFormat="1" ht="101.25" customHeight="1">
      <c r="A146" s="31" t="s">
        <v>238</v>
      </c>
      <c r="B146" s="16" t="s">
        <v>239</v>
      </c>
      <c r="C146" s="57">
        <v>109210.8</v>
      </c>
      <c r="D146" s="60">
        <v>109210.8</v>
      </c>
      <c r="E146" s="44">
        <f t="shared" ref="E146:E166" si="5">D146/C146*100</f>
        <v>100</v>
      </c>
      <c r="F146" s="28"/>
      <c r="G146" s="28"/>
    </row>
    <row r="147" spans="1:7" s="9" customFormat="1" ht="103.5" customHeight="1">
      <c r="A147" s="31" t="s">
        <v>240</v>
      </c>
      <c r="B147" s="16" t="s">
        <v>241</v>
      </c>
      <c r="C147" s="57">
        <v>43692.2</v>
      </c>
      <c r="D147" s="60">
        <v>43692.2</v>
      </c>
      <c r="E147" s="44">
        <f t="shared" si="5"/>
        <v>100</v>
      </c>
      <c r="F147" s="28"/>
      <c r="G147" s="28"/>
    </row>
    <row r="148" spans="1:7" s="9" customFormat="1" ht="68.45" customHeight="1">
      <c r="A148" s="31" t="s">
        <v>224</v>
      </c>
      <c r="B148" s="16" t="s">
        <v>227</v>
      </c>
      <c r="C148" s="57">
        <v>2657</v>
      </c>
      <c r="D148" s="60">
        <v>2657</v>
      </c>
      <c r="E148" s="44">
        <f t="shared" si="5"/>
        <v>100</v>
      </c>
      <c r="F148" s="28"/>
      <c r="G148" s="28"/>
    </row>
    <row r="149" spans="1:7" s="9" customFormat="1" ht="36" customHeight="1">
      <c r="A149" s="8" t="s">
        <v>243</v>
      </c>
      <c r="B149" s="16" t="s">
        <v>253</v>
      </c>
      <c r="C149" s="57">
        <f>C150</f>
        <v>795.97</v>
      </c>
      <c r="D149" s="57">
        <f>D150</f>
        <v>994.96</v>
      </c>
      <c r="E149" s="44">
        <f t="shared" si="5"/>
        <v>125</v>
      </c>
      <c r="F149" s="28"/>
      <c r="G149" s="28"/>
    </row>
    <row r="150" spans="1:7" s="9" customFormat="1" ht="51.75" customHeight="1">
      <c r="A150" s="8" t="s">
        <v>255</v>
      </c>
      <c r="B150" s="16" t="s">
        <v>254</v>
      </c>
      <c r="C150" s="57">
        <v>795.97</v>
      </c>
      <c r="D150" s="57">
        <v>994.96</v>
      </c>
      <c r="E150" s="44">
        <f t="shared" si="5"/>
        <v>125</v>
      </c>
      <c r="F150" s="28"/>
      <c r="G150" s="28"/>
    </row>
    <row r="151" spans="1:7" s="9" customFormat="1" ht="27.6" customHeight="1">
      <c r="A151" s="8" t="s">
        <v>247</v>
      </c>
      <c r="B151" s="29" t="s">
        <v>242</v>
      </c>
      <c r="C151" s="57">
        <f>C152+C153+C154</f>
        <v>217.39</v>
      </c>
      <c r="D151" s="57">
        <f>D152+D153+D154</f>
        <v>211.01</v>
      </c>
      <c r="E151" s="44">
        <f t="shared" si="5"/>
        <v>97.1</v>
      </c>
      <c r="F151" s="28"/>
      <c r="G151" s="28"/>
    </row>
    <row r="152" spans="1:7" s="9" customFormat="1" ht="36.75" customHeight="1">
      <c r="A152" s="8" t="s">
        <v>244</v>
      </c>
      <c r="B152" s="29" t="s">
        <v>245</v>
      </c>
      <c r="C152" s="57">
        <v>60.68</v>
      </c>
      <c r="D152" s="57">
        <v>60.68</v>
      </c>
      <c r="E152" s="44">
        <f t="shared" si="5"/>
        <v>100</v>
      </c>
      <c r="F152" s="28"/>
      <c r="G152" s="28"/>
    </row>
    <row r="153" spans="1:7" s="9" customFormat="1" ht="67.5" customHeight="1">
      <c r="A153" s="8" t="s">
        <v>246</v>
      </c>
      <c r="B153" s="16" t="s">
        <v>248</v>
      </c>
      <c r="C153" s="57">
        <v>62.04</v>
      </c>
      <c r="D153" s="57">
        <v>62.04</v>
      </c>
      <c r="E153" s="44">
        <f t="shared" si="5"/>
        <v>100</v>
      </c>
      <c r="F153" s="28"/>
      <c r="G153" s="28"/>
    </row>
    <row r="154" spans="1:7" s="9" customFormat="1" ht="156" customHeight="1">
      <c r="A154" s="8" t="s">
        <v>249</v>
      </c>
      <c r="B154" s="16" t="s">
        <v>250</v>
      </c>
      <c r="C154" s="57">
        <v>94.67</v>
      </c>
      <c r="D154" s="57">
        <v>88.29</v>
      </c>
      <c r="E154" s="44">
        <f t="shared" si="5"/>
        <v>93.3</v>
      </c>
      <c r="F154" s="28"/>
      <c r="G154" s="28"/>
    </row>
    <row r="155" spans="1:7" s="9" customFormat="1" ht="90.6" customHeight="1">
      <c r="A155" s="8" t="s">
        <v>194</v>
      </c>
      <c r="B155" s="24" t="s">
        <v>195</v>
      </c>
      <c r="C155" s="57">
        <f>C156+C157</f>
        <v>2986.42</v>
      </c>
      <c r="D155" s="57">
        <f>D156+D157</f>
        <v>1897.33</v>
      </c>
      <c r="E155" s="44">
        <f t="shared" si="5"/>
        <v>63.5</v>
      </c>
      <c r="F155" s="28"/>
      <c r="G155" s="28"/>
    </row>
    <row r="156" spans="1:7" s="9" customFormat="1" ht="53.45" customHeight="1">
      <c r="A156" s="8" t="s">
        <v>196</v>
      </c>
      <c r="B156" s="24" t="s">
        <v>197</v>
      </c>
      <c r="C156" s="57">
        <v>2972.97</v>
      </c>
      <c r="D156" s="57">
        <v>1716.93</v>
      </c>
      <c r="E156" s="44">
        <f t="shared" si="5"/>
        <v>57.8</v>
      </c>
      <c r="F156" s="28"/>
      <c r="G156" s="28"/>
    </row>
    <row r="157" spans="1:7" s="9" customFormat="1" ht="44.25" customHeight="1">
      <c r="A157" s="8" t="s">
        <v>252</v>
      </c>
      <c r="B157" s="24" t="s">
        <v>251</v>
      </c>
      <c r="C157" s="57">
        <v>13.45</v>
      </c>
      <c r="D157" s="57">
        <v>180.4</v>
      </c>
      <c r="E157" s="44">
        <f>D157/C157*100</f>
        <v>1341.3</v>
      </c>
      <c r="F157" s="28"/>
      <c r="G157" s="28"/>
    </row>
    <row r="158" spans="1:7" s="9" customFormat="1" ht="55.15" customHeight="1">
      <c r="A158" s="8" t="s">
        <v>182</v>
      </c>
      <c r="B158" s="24" t="s">
        <v>183</v>
      </c>
      <c r="C158" s="56">
        <f>SUM(C159:C165)</f>
        <v>-15048.44</v>
      </c>
      <c r="D158" s="56">
        <f>SUM(D159:D165)</f>
        <v>-15048.44</v>
      </c>
      <c r="E158" s="44">
        <f t="shared" si="5"/>
        <v>100</v>
      </c>
      <c r="F158" s="12"/>
      <c r="G158" s="12"/>
    </row>
    <row r="159" spans="1:7" s="9" customFormat="1" ht="69.599999999999994" customHeight="1">
      <c r="A159" s="8" t="s">
        <v>192</v>
      </c>
      <c r="B159" s="24" t="s">
        <v>190</v>
      </c>
      <c r="C159" s="56">
        <v>-3.06</v>
      </c>
      <c r="D159" s="56">
        <v>-3.06</v>
      </c>
      <c r="E159" s="44">
        <f t="shared" si="5"/>
        <v>100</v>
      </c>
      <c r="F159" s="12"/>
      <c r="G159" s="12"/>
    </row>
    <row r="160" spans="1:7" s="9" customFormat="1" ht="94.15" customHeight="1">
      <c r="A160" s="8" t="s">
        <v>193</v>
      </c>
      <c r="B160" s="24" t="s">
        <v>191</v>
      </c>
      <c r="C160" s="56">
        <v>-4519.16</v>
      </c>
      <c r="D160" s="56">
        <v>-4519.16</v>
      </c>
      <c r="E160" s="44">
        <f t="shared" si="5"/>
        <v>100</v>
      </c>
      <c r="F160" s="12"/>
      <c r="G160" s="12"/>
    </row>
    <row r="161" spans="1:7" s="9" customFormat="1" ht="53.25" customHeight="1">
      <c r="A161" s="8" t="s">
        <v>184</v>
      </c>
      <c r="B161" s="24" t="s">
        <v>185</v>
      </c>
      <c r="C161" s="56">
        <v>-3720.46</v>
      </c>
      <c r="D161" s="56">
        <v>-3720.46</v>
      </c>
      <c r="E161" s="44">
        <f t="shared" si="5"/>
        <v>100</v>
      </c>
      <c r="F161" s="12"/>
      <c r="G161" s="12"/>
    </row>
    <row r="162" spans="1:7" s="9" customFormat="1" ht="53.25" customHeight="1">
      <c r="A162" s="8" t="s">
        <v>186</v>
      </c>
      <c r="B162" s="24" t="s">
        <v>185</v>
      </c>
      <c r="C162" s="56">
        <v>-3804.43</v>
      </c>
      <c r="D162" s="56">
        <v>-3804.43</v>
      </c>
      <c r="E162" s="44">
        <f t="shared" si="5"/>
        <v>100</v>
      </c>
      <c r="F162" s="12"/>
      <c r="G162" s="12"/>
    </row>
    <row r="163" spans="1:7" s="9" customFormat="1" ht="53.25" customHeight="1">
      <c r="A163" s="8" t="s">
        <v>189</v>
      </c>
      <c r="B163" s="24" t="s">
        <v>185</v>
      </c>
      <c r="C163" s="56">
        <v>-295.29000000000002</v>
      </c>
      <c r="D163" s="56">
        <v>-295.29000000000002</v>
      </c>
      <c r="E163" s="44">
        <f t="shared" si="5"/>
        <v>100</v>
      </c>
      <c r="F163" s="12"/>
      <c r="G163" s="12"/>
    </row>
    <row r="164" spans="1:7" s="9" customFormat="1" ht="53.25" customHeight="1">
      <c r="A164" s="8" t="s">
        <v>187</v>
      </c>
      <c r="B164" s="24" t="s">
        <v>185</v>
      </c>
      <c r="C164" s="56">
        <v>-5137.6499999999996</v>
      </c>
      <c r="D164" s="56">
        <v>-5137.6499999999996</v>
      </c>
      <c r="E164" s="44">
        <f t="shared" si="5"/>
        <v>100</v>
      </c>
      <c r="F164" s="34"/>
      <c r="G164" s="34"/>
    </row>
    <row r="165" spans="1:7" s="9" customFormat="1" ht="53.25" customHeight="1">
      <c r="A165" s="8" t="s">
        <v>188</v>
      </c>
      <c r="B165" s="24" t="s">
        <v>185</v>
      </c>
      <c r="C165" s="56">
        <v>2431.61</v>
      </c>
      <c r="D165" s="56">
        <v>2431.61</v>
      </c>
      <c r="E165" s="44">
        <f t="shared" si="5"/>
        <v>100</v>
      </c>
      <c r="F165" s="34"/>
      <c r="G165" s="34"/>
    </row>
    <row r="166" spans="1:7" s="9" customFormat="1" ht="27.6" customHeight="1">
      <c r="A166" s="64" t="s">
        <v>92</v>
      </c>
      <c r="B166" s="64"/>
      <c r="C166" s="56">
        <f>C9+C56</f>
        <v>4222027.4000000004</v>
      </c>
      <c r="D166" s="56">
        <f>D9+D56</f>
        <v>4250123.7300000004</v>
      </c>
      <c r="E166" s="44">
        <f t="shared" si="5"/>
        <v>100.7</v>
      </c>
      <c r="F166" s="35"/>
      <c r="G166" s="35"/>
    </row>
    <row r="167" spans="1:7" s="9" customFormat="1" ht="27.6" customHeight="1">
      <c r="A167" s="19"/>
      <c r="B167" s="19"/>
      <c r="C167" s="20"/>
      <c r="D167" s="20"/>
      <c r="E167" s="35"/>
      <c r="F167" s="35"/>
      <c r="G167" s="35"/>
    </row>
    <row r="168" spans="1:7" s="9" customFormat="1" ht="27.6" customHeight="1">
      <c r="A168" s="19"/>
      <c r="B168" s="19"/>
      <c r="C168" s="20"/>
      <c r="D168" s="20"/>
      <c r="E168" s="35"/>
      <c r="F168" s="35"/>
      <c r="G168" s="35"/>
    </row>
    <row r="169" spans="1:7" s="9" customFormat="1" ht="27.6" customHeight="1">
      <c r="A169" s="19"/>
      <c r="B169" s="19"/>
      <c r="C169" s="20"/>
      <c r="D169" s="20"/>
      <c r="E169" s="35"/>
      <c r="F169" s="35"/>
      <c r="G169" s="35"/>
    </row>
    <row r="170" spans="1:7" s="9" customFormat="1" ht="15" customHeight="1">
      <c r="B170" s="11"/>
      <c r="C170" s="46"/>
      <c r="D170" s="51"/>
      <c r="E170" s="46"/>
    </row>
    <row r="171" spans="1:7" s="9" customFormat="1" ht="17.25" hidden="1" customHeight="1">
      <c r="B171" s="11"/>
      <c r="C171" s="46"/>
      <c r="D171" s="51"/>
      <c r="E171" s="46"/>
    </row>
    <row r="172" spans="1:7" s="9" customFormat="1" ht="27.6" customHeight="1">
      <c r="A172" s="1" t="s">
        <v>225</v>
      </c>
      <c r="B172" s="11"/>
      <c r="C172" s="20"/>
      <c r="D172" s="20"/>
      <c r="E172" s="20"/>
      <c r="F172" s="13"/>
      <c r="G172" s="13"/>
    </row>
    <row r="173" spans="1:7" s="9" customFormat="1" ht="18.75" customHeight="1">
      <c r="A173" s="1" t="s">
        <v>226</v>
      </c>
      <c r="B173" s="11"/>
      <c r="C173" s="20"/>
      <c r="D173" s="20"/>
      <c r="E173" s="20"/>
      <c r="F173" s="13"/>
      <c r="G173" s="13"/>
    </row>
    <row r="174" spans="1:7" s="9" customFormat="1" ht="27.6" customHeight="1">
      <c r="B174" s="11"/>
      <c r="C174" s="20"/>
      <c r="D174" s="20"/>
      <c r="E174" s="20"/>
      <c r="F174" s="13"/>
      <c r="G174" s="13"/>
    </row>
    <row r="198" spans="1:2">
      <c r="B198" s="18"/>
    </row>
    <row r="205" spans="1:2">
      <c r="A205" s="15"/>
    </row>
  </sheetData>
  <mergeCells count="2">
    <mergeCell ref="A166:B166"/>
    <mergeCell ref="A5:E5"/>
  </mergeCells>
  <pageMargins left="0.78740157480314965" right="0.39370078740157483" top="0.59055118110236227" bottom="0.59055118110236227" header="0.31496062992125984" footer="0"/>
  <pageSetup paperSize="9" scale="74" firstPageNumber="16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2018</vt:lpstr>
      <vt:lpstr>'Доходы 2018'!Заголовки_для_печати</vt:lpstr>
      <vt:lpstr>'Доходы 2018'!Область_печати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kozlova</cp:lastModifiedBy>
  <cp:lastPrinted>2019-04-24T09:27:19Z</cp:lastPrinted>
  <dcterms:created xsi:type="dcterms:W3CDTF">2016-10-25T08:49:12Z</dcterms:created>
  <dcterms:modified xsi:type="dcterms:W3CDTF">2019-04-26T03:51:59Z</dcterms:modified>
</cp:coreProperties>
</file>