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350" windowHeight="10695" activeTab="1"/>
  </bookViews>
  <sheets>
    <sheet name="Визы" sheetId="1" r:id="rId1"/>
    <sheet name="Квартал" sheetId="2" r:id="rId2"/>
    <sheet name="Год" sheetId="3" r:id="rId3"/>
  </sheets>
  <definedNames>
    <definedName name="Z_210B0090_573D_4C14_BB4D_B2C63006657A_.wvu.PrintArea" localSheetId="0" hidden="1">'Визы'!$A$1:$B$36</definedName>
    <definedName name="Z_6F7F2B2F_4324_4976_8A65_77BA0A61269D_.wvu.PrintArea" localSheetId="0" hidden="1">'Визы'!$A$1:$B$88</definedName>
    <definedName name="Z_A13C28EB_AC64_4D61_983B_364D23C66144_.wvu.PrintArea" localSheetId="0" hidden="1">'Визы'!$A$1:$B$35</definedName>
    <definedName name="Z_C77813EF_DB5F_4A3D_AC46_41F35E51795F_.wvu.PrintArea" localSheetId="0" hidden="1">'Визы'!$A$7:$B$35</definedName>
    <definedName name="Z_D55972E9_67B4_4688_A9DB_4AE445FAF453_.wvu.PrintArea" localSheetId="0" hidden="1">'Визы'!$A$1:$B$36</definedName>
    <definedName name="_xlnm.Print_Titles" localSheetId="2">'Год'!$6:$7</definedName>
    <definedName name="_xlnm.Print_Titles" localSheetId="1">'Квартал'!$6:$6</definedName>
    <definedName name="_xlnm.Print_Area" localSheetId="0">'Визы'!$A$1:$B$51</definedName>
    <definedName name="_xlnm.Print_Area" localSheetId="2">'Год'!$A$1:$H$85</definedName>
    <definedName name="_xlnm.Print_Area" localSheetId="1">'Квартал'!$A$1:$X$84</definedName>
  </definedNames>
  <calcPr fullCalcOnLoad="1"/>
</workbook>
</file>

<file path=xl/sharedStrings.xml><?xml version="1.0" encoding="utf-8"?>
<sst xmlns="http://schemas.openxmlformats.org/spreadsheetml/2006/main" count="377" uniqueCount="132">
  <si>
    <r>
      <t xml:space="preserve">Дошкольное образование - </t>
    </r>
    <r>
      <rPr>
        <b/>
        <sz val="12"/>
        <rFont val="Arial Cyr"/>
        <family val="0"/>
      </rPr>
      <t>всего</t>
    </r>
  </si>
  <si>
    <r>
      <t xml:space="preserve">Общее образование - </t>
    </r>
    <r>
      <rPr>
        <b/>
        <sz val="12"/>
        <rFont val="Arial Cyr"/>
        <family val="0"/>
      </rPr>
      <t>всего</t>
    </r>
    <r>
      <rPr>
        <b/>
        <sz val="14"/>
        <rFont val="Arial Cyr"/>
        <family val="0"/>
      </rPr>
      <t xml:space="preserve"> </t>
    </r>
  </si>
  <si>
    <t>Думы ЗАТО Северск</t>
  </si>
  <si>
    <t>(тыс.руб.)</t>
  </si>
  <si>
    <t>№ п/п</t>
  </si>
  <si>
    <t>Получатели бюджетных средств</t>
  </si>
  <si>
    <t>План 2006 года</t>
  </si>
  <si>
    <t>План 1 квартала</t>
  </si>
  <si>
    <t>План 2 квартала</t>
  </si>
  <si>
    <t>План 3 квартала</t>
  </si>
  <si>
    <t>План 4 квартала</t>
  </si>
  <si>
    <t>07</t>
  </si>
  <si>
    <t>02</t>
  </si>
  <si>
    <t>ВСЕГО, в том числе:</t>
  </si>
  <si>
    <t>866</t>
  </si>
  <si>
    <t>421 01 00</t>
  </si>
  <si>
    <t>327</t>
  </si>
  <si>
    <t>МОУ "Самусьский лицей имени академика В.В.Пекарского"</t>
  </si>
  <si>
    <t>867</t>
  </si>
  <si>
    <t>МУ ЗАТО Северск "СОШ № 76"</t>
  </si>
  <si>
    <t>МОУ "Северская гимназия"</t>
  </si>
  <si>
    <t>869</t>
  </si>
  <si>
    <t>МУ ЗАТО Северск "СОШ № 78"</t>
  </si>
  <si>
    <t>870</t>
  </si>
  <si>
    <t>МУ ЗАТО Северск "СОШ № 80"</t>
  </si>
  <si>
    <t>871</t>
  </si>
  <si>
    <t>МУ ЗАТО Северск "СОШ № 81им. А.Бородина и А.Кочева"</t>
  </si>
  <si>
    <t>872</t>
  </si>
  <si>
    <t>МУ ЗАТО Северск "СОШ № 83"</t>
  </si>
  <si>
    <t>873</t>
  </si>
  <si>
    <t>МУ ЗАТО Северск "СОШ № 84"</t>
  </si>
  <si>
    <t>МУ "СОШ № 85"</t>
  </si>
  <si>
    <t>875</t>
  </si>
  <si>
    <t>МУ ЗАТО Северск "СОШ № 86"</t>
  </si>
  <si>
    <t>876</t>
  </si>
  <si>
    <t>МУ "СОШ № 87"</t>
  </si>
  <si>
    <t>877</t>
  </si>
  <si>
    <t>МУ ЗАТО Северск "СОШ № 88"</t>
  </si>
  <si>
    <t>878</t>
  </si>
  <si>
    <t>МУ ЗАТО Северск "СОШ № 89"</t>
  </si>
  <si>
    <t>879</t>
  </si>
  <si>
    <t>МУ ЗАТО Северск "СОШ № 90"</t>
  </si>
  <si>
    <t>МУ "СОШ № 193"</t>
  </si>
  <si>
    <t>МОУ СФМЛ</t>
  </si>
  <si>
    <t>882</t>
  </si>
  <si>
    <t>МУ ЗАТО Северск "ОСШ № 196"</t>
  </si>
  <si>
    <t>883</t>
  </si>
  <si>
    <t>МУ ЗАТО Северск "СОШ № 197"</t>
  </si>
  <si>
    <t>884</t>
  </si>
  <si>
    <t>МУ "СОШ № 198"</t>
  </si>
  <si>
    <t>885</t>
  </si>
  <si>
    <t>МУ "Орловская школа"</t>
  </si>
  <si>
    <t>886</t>
  </si>
  <si>
    <t>МУ Лицей</t>
  </si>
  <si>
    <t xml:space="preserve">Мэр ЗАТО Северск </t>
  </si>
  <si>
    <t>Мэр ЗАТО Северск</t>
  </si>
  <si>
    <t>Н.И.Кузьменко</t>
  </si>
  <si>
    <t>МДОУ "Детский сад № 1"</t>
  </si>
  <si>
    <t>МДОУ КВ "Детский сад № 4 "Красная шапочка"</t>
  </si>
  <si>
    <t>МДОУ КВ "Детский сад № 6 "Журавушка"</t>
  </si>
  <si>
    <t>МДОУ "Детский сад № 7"</t>
  </si>
  <si>
    <t>МДОУ КВ "Детский сад № 10 "Волчок"</t>
  </si>
  <si>
    <t>МДОУ "Детский сад № 11"</t>
  </si>
  <si>
    <t>МДОУ "Детский сад № 16"</t>
  </si>
  <si>
    <t>МДОУ "Детский сад № 17"</t>
  </si>
  <si>
    <t>МДОУ КВ "Детский сад № 18 "Ласточка"</t>
  </si>
  <si>
    <t>МДОУ "Детский сад № 19"</t>
  </si>
  <si>
    <t>МДОУ КВ "Детский сад № 20 "Гвоздика"</t>
  </si>
  <si>
    <t>МДОУ "Детский сад № 25"</t>
  </si>
  <si>
    <t>МДОУ КВ "Детский сад № 27 "Елочка"</t>
  </si>
  <si>
    <t>МДОУ КВ "Детский сад № 28 "Анютины глазки"</t>
  </si>
  <si>
    <t>МДОУ КВ "Детский сад № 30 "Львенок"</t>
  </si>
  <si>
    <t>МДОУ "Детский сад № 31"</t>
  </si>
  <si>
    <t>МДОУ "Детский сад № 34"</t>
  </si>
  <si>
    <t>МДОУ КВ "Детский сад № 35 "Одуванчик"</t>
  </si>
  <si>
    <t>МДОУ "Детский сад № 37"</t>
  </si>
  <si>
    <t>МДОУ "Детский сад № 40"</t>
  </si>
  <si>
    <t>МДОУ "Д/с № 43 "Лодочка"</t>
  </si>
  <si>
    <t>МДОУ "Детский сад № 44"</t>
  </si>
  <si>
    <t>МДОУ "Детский сад № 45"</t>
  </si>
  <si>
    <t>МДОУ КВ "Детский сад № 47 "Лебедь"</t>
  </si>
  <si>
    <t>МДОУ "Детский сад № 48"</t>
  </si>
  <si>
    <t>МДОУ "Детский сад № 50"</t>
  </si>
  <si>
    <t>МДОУ "Детский сад № 52"</t>
  </si>
  <si>
    <t>МДОУ "Детский сад № 53"</t>
  </si>
  <si>
    <t>МДОУ "Детский сад № 54"</t>
  </si>
  <si>
    <t>МДОУ "Детский сад № 55"</t>
  </si>
  <si>
    <t>МДОУ "Детский сад № 56"</t>
  </si>
  <si>
    <t>МДОУ "Детский сад № 57"</t>
  </si>
  <si>
    <t>МДОУ "Детский сад № 58 "Родничок"</t>
  </si>
  <si>
    <t>МДОУ "Детский сад № 59"</t>
  </si>
  <si>
    <t>МДОУ "Детский сад № 60"</t>
  </si>
  <si>
    <t>МУ "В(с) ОСШ школа №79"</t>
  </si>
  <si>
    <t>МОУ ЗАТО Северск ДОД ДМШ им.П.И.Чайковского</t>
  </si>
  <si>
    <t>МОУ ЗАТО Северск ДОД "Самусьская ДМШ"</t>
  </si>
  <si>
    <t>МОУ ДОД "Художественная школа"</t>
  </si>
  <si>
    <t>МУ ДО СТШ "Меридиан"</t>
  </si>
  <si>
    <t>МОУ ЗАТО Северск ДОД СДЮСШОР "Лидер"</t>
  </si>
  <si>
    <t>МОУ ЗАТО Северск ДОД СДЮСШОР "Янтарь"</t>
  </si>
  <si>
    <t>МОУ ЗАТО Северск ДОД ЦДТ</t>
  </si>
  <si>
    <t>МОУ ЗАТО Северск ДОД ДЮСШ НВС "Русь"</t>
  </si>
  <si>
    <t>МОУ ЗАТО Северск ДОД "СДЮСШОР по легкой атлетике"</t>
  </si>
  <si>
    <t>МОУ ЗАТО Северск ДОД "Центр Поиск"</t>
  </si>
  <si>
    <t>МОУ ЗАТО Северск ДОД СДЮСШОР им.Л.Егоровой</t>
  </si>
  <si>
    <t>МОУ  ЗАТО Северск ДОД СДЮСШ хоккея и футбола "Смена"</t>
  </si>
  <si>
    <t>МОУ ЗАТО Северск ДОД СДЮСШОР гимнастики имени Р.Кузнецова</t>
  </si>
  <si>
    <t>Приложение 24 к решению</t>
  </si>
  <si>
    <t>Балацкая О.В.</t>
  </si>
  <si>
    <t>77 23 83</t>
  </si>
  <si>
    <t>Майорова И.И.</t>
  </si>
  <si>
    <t>Шаперова О.Ю.</t>
  </si>
  <si>
    <t>Михайлина Л.Е.</t>
  </si>
  <si>
    <t>Юртаева Н.В.</t>
  </si>
  <si>
    <t>Галева О.Д.</t>
  </si>
  <si>
    <t>Буланкина Н.В.</t>
  </si>
  <si>
    <t>Овчинникова А.Н.</t>
  </si>
  <si>
    <t>Маскаева Л.С.</t>
  </si>
  <si>
    <t>Выборова Л.О.</t>
  </si>
  <si>
    <t>77 38 56</t>
  </si>
  <si>
    <t>План по расходам на выплату надбавок к тарифной ставке (должностному окладу) педагогическим работникам и руководителям муниципальных общеобразовательных учреждений в соответствии с Законом Томской области от 12.11.2001 №119-ОЗ "Об образовании в Томской области" в ЗАТО Северск на 2006 год за счет субвенции областного бюджета</t>
  </si>
  <si>
    <t>Мэр ЗАТО Северск                                                                                                          Н.И.Кузьменко</t>
  </si>
  <si>
    <t>от____________2006 №______</t>
  </si>
  <si>
    <t>Приложение 19 к решению</t>
  </si>
  <si>
    <t>МДОУ "ЦРР детский сад № 58 "Родничок"</t>
  </si>
  <si>
    <t>(плюс, минус)</t>
  </si>
  <si>
    <t>Уточ. план 4 квартала</t>
  </si>
  <si>
    <t>Уточ. план 3 квартала</t>
  </si>
  <si>
    <t>Уточ. план 2006 года</t>
  </si>
  <si>
    <t>Утв. план 4 квартала</t>
  </si>
  <si>
    <t>Утв. план 3 квартала</t>
  </si>
  <si>
    <t>Утв. план 2006 года</t>
  </si>
  <si>
    <t>Управление образования Администрации ЗАТО Северск - прочие структурные подразделения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</si>
</sst>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"/>
      <family val="0"/>
    </font>
    <font>
      <b/>
      <sz val="14"/>
      <name val="Arial Cyr"/>
      <family val="0"/>
    </font>
    <font>
      <sz val="13"/>
      <name val="Arial Cyr"/>
      <family val="2"/>
    </font>
    <font>
      <sz val="12"/>
      <name val="Arial Cyr"/>
      <family val="0"/>
    </font>
    <font>
      <sz val="14"/>
      <color indexed="8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6" fillId="2" borderId="0" xfId="18" applyNumberFormat="1" applyFont="1" applyFill="1" applyBorder="1" applyAlignment="1" applyProtection="1">
      <alignment horizontal="right" vertical="center"/>
      <protection/>
    </xf>
    <xf numFmtId="165" fontId="8" fillId="2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0" fontId="10" fillId="0" borderId="1" xfId="19" applyFont="1" applyFill="1" applyBorder="1" applyAlignment="1">
      <alignment vertical="center" wrapText="1"/>
      <protection/>
    </xf>
    <xf numFmtId="1" fontId="9" fillId="2" borderId="0" xfId="0" applyNumberFormat="1" applyFont="1" applyFill="1" applyAlignment="1">
      <alignment/>
    </xf>
    <xf numFmtId="165" fontId="8" fillId="2" borderId="0" xfId="0" applyNumberFormat="1" applyFont="1" applyFill="1" applyAlignment="1">
      <alignment/>
    </xf>
    <xf numFmtId="165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4" fontId="7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2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165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 quotePrefix="1">
      <alignment horizontal="left" vertical="center" wrapText="1"/>
    </xf>
    <xf numFmtId="0" fontId="9" fillId="0" borderId="0" xfId="0" applyFont="1" applyAlignment="1" quotePrefix="1">
      <alignment horizontal="left"/>
    </xf>
    <xf numFmtId="0" fontId="7" fillId="2" borderId="0" xfId="0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proekt_2005_1" xfId="18"/>
    <cellStyle name="Обычный_Лист1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88"/>
  <sheetViews>
    <sheetView view="pageBreakPreview" zoomScale="75" zoomScaleSheetLayoutView="75" workbookViewId="0" topLeftCell="A1">
      <selection activeCell="A44" sqref="A1:B44"/>
    </sheetView>
  </sheetViews>
  <sheetFormatPr defaultColWidth="9.00390625" defaultRowHeight="12.75"/>
  <cols>
    <col min="1" max="1" width="9.25390625" style="34" bestFit="1" customWidth="1"/>
    <col min="2" max="2" width="18.375" style="0" customWidth="1"/>
  </cols>
  <sheetData>
    <row r="30" ht="13.5" customHeight="1"/>
    <row r="33" ht="17.2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>
      <c r="A41" s="41" t="s">
        <v>107</v>
      </c>
    </row>
    <row r="42" ht="15.75" customHeight="1">
      <c r="A42" s="34">
        <v>773859</v>
      </c>
    </row>
    <row r="43" ht="15.75" customHeight="1"/>
    <row r="44" ht="15.75" customHeight="1"/>
    <row r="45" ht="249" customHeight="1"/>
    <row r="48" ht="15">
      <c r="A48" s="41" t="s">
        <v>107</v>
      </c>
    </row>
    <row r="49" ht="15">
      <c r="A49" s="34">
        <v>773859</v>
      </c>
    </row>
    <row r="50" ht="15" customHeight="1"/>
    <row r="51" ht="11.25" customHeight="1"/>
    <row r="52" ht="15">
      <c r="A52" s="34" t="s">
        <v>108</v>
      </c>
    </row>
    <row r="53" ht="15">
      <c r="A53" s="34">
        <v>773858</v>
      </c>
    </row>
    <row r="56" ht="15">
      <c r="A56" s="34" t="s">
        <v>109</v>
      </c>
    </row>
    <row r="57" ht="15">
      <c r="A57" s="34">
        <v>773884</v>
      </c>
    </row>
    <row r="59" ht="15">
      <c r="A59" s="34" t="s">
        <v>110</v>
      </c>
    </row>
    <row r="60" ht="15">
      <c r="A60" s="34">
        <v>773887</v>
      </c>
    </row>
    <row r="62" ht="15">
      <c r="A62" s="34" t="s">
        <v>107</v>
      </c>
    </row>
    <row r="63" ht="15">
      <c r="A63" s="34">
        <v>773859</v>
      </c>
    </row>
    <row r="65" ht="15">
      <c r="A65" s="34" t="s">
        <v>111</v>
      </c>
    </row>
    <row r="66" ht="15">
      <c r="A66" s="34">
        <v>773818</v>
      </c>
    </row>
    <row r="68" ht="15">
      <c r="A68" s="34" t="s">
        <v>112</v>
      </c>
    </row>
    <row r="69" ht="15">
      <c r="A69" s="34">
        <v>773886</v>
      </c>
    </row>
    <row r="71" ht="15">
      <c r="A71" s="34" t="s">
        <v>113</v>
      </c>
    </row>
    <row r="72" ht="15">
      <c r="A72" s="34">
        <v>773857</v>
      </c>
    </row>
    <row r="74" ht="15">
      <c r="A74" s="34" t="s">
        <v>112</v>
      </c>
    </row>
    <row r="75" ht="15">
      <c r="A75" s="34">
        <v>773886</v>
      </c>
    </row>
    <row r="77" ht="15">
      <c r="A77" s="34" t="s">
        <v>114</v>
      </c>
    </row>
    <row r="78" ht="15">
      <c r="A78" s="34">
        <v>773883</v>
      </c>
    </row>
    <row r="80" ht="15">
      <c r="A80" s="34" t="s">
        <v>115</v>
      </c>
    </row>
    <row r="81" ht="15">
      <c r="A81" s="34">
        <v>773925</v>
      </c>
    </row>
    <row r="84" ht="15">
      <c r="A84" s="34" t="s">
        <v>116</v>
      </c>
    </row>
    <row r="85" ht="15">
      <c r="A85" s="34" t="s">
        <v>108</v>
      </c>
    </row>
    <row r="87" ht="15">
      <c r="A87" s="34" t="s">
        <v>117</v>
      </c>
    </row>
    <row r="88" ht="15">
      <c r="A88" s="34" t="s">
        <v>118</v>
      </c>
    </row>
  </sheetData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5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showZeros="0" tabSelected="1" zoomScale="75" zoomScaleNormal="75" workbookViewId="0" topLeftCell="A1">
      <pane xSplit="7" ySplit="6" topLeftCell="J7" activePane="bottomRight" state="frozen"/>
      <selection pane="topLeft" activeCell="F1" sqref="F1"/>
      <selection pane="topRight" activeCell="H1" sqref="H1"/>
      <selection pane="bottomLeft" activeCell="F8" sqref="F8"/>
      <selection pane="bottomRight" activeCell="G7" sqref="G7"/>
    </sheetView>
  </sheetViews>
  <sheetFormatPr defaultColWidth="9.00390625" defaultRowHeight="12.75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9.25390625" style="0" customWidth="1" collapsed="1"/>
    <col min="7" max="7" width="62.75390625" style="0" customWidth="1"/>
    <col min="8" max="9" width="12.75390625" style="0" hidden="1" customWidth="1" outlineLevel="1"/>
    <col min="10" max="10" width="12.75390625" style="0" customWidth="1" collapsed="1"/>
    <col min="11" max="11" width="9.75390625" style="0" customWidth="1"/>
    <col min="12" max="14" width="12.75390625" style="0" customWidth="1"/>
    <col min="15" max="15" width="12.75390625" style="0" hidden="1" customWidth="1" outlineLevel="1"/>
    <col min="16" max="16" width="11.375" style="0" hidden="1" customWidth="1" outlineLevel="1"/>
    <col min="17" max="17" width="12.75390625" style="0" customWidth="1" collapsed="1"/>
    <col min="18" max="18" width="8.75390625" style="0" customWidth="1"/>
    <col min="19" max="19" width="12.75390625" style="0" customWidth="1"/>
    <col min="20" max="20" width="12.75390625" style="0" hidden="1" customWidth="1" outlineLevel="1"/>
    <col min="21" max="21" width="11.375" style="0" hidden="1" customWidth="1" outlineLevel="1"/>
    <col min="22" max="22" width="12.75390625" style="0" customWidth="1" collapsed="1"/>
    <col min="23" max="23" width="8.25390625" style="0" customWidth="1"/>
    <col min="24" max="24" width="12.75390625" style="0" customWidth="1"/>
  </cols>
  <sheetData>
    <row r="1" spans="21:24" s="1" customFormat="1" ht="18">
      <c r="U1" s="2"/>
      <c r="V1" s="2"/>
      <c r="W1" s="2"/>
      <c r="X1" s="2" t="s">
        <v>106</v>
      </c>
    </row>
    <row r="2" spans="21:24" s="1" customFormat="1" ht="18">
      <c r="U2" s="2"/>
      <c r="V2" s="2"/>
      <c r="W2" s="2"/>
      <c r="X2" s="2" t="s">
        <v>2</v>
      </c>
    </row>
    <row r="3" spans="21:24" s="1" customFormat="1" ht="18">
      <c r="U3" s="3"/>
      <c r="V3" s="3"/>
      <c r="W3" s="3"/>
      <c r="X3" s="3" t="s">
        <v>121</v>
      </c>
    </row>
    <row r="4" spans="7:24" s="1" customFormat="1" ht="105.75" customHeight="1">
      <c r="G4" s="42" t="s">
        <v>119</v>
      </c>
      <c r="H4" s="42"/>
      <c r="I4" s="42"/>
      <c r="J4" s="42"/>
      <c r="K4" s="42"/>
      <c r="L4" s="42"/>
      <c r="M4" s="42"/>
      <c r="N4" s="42"/>
      <c r="O4" s="42"/>
      <c r="P4" s="33"/>
      <c r="Q4" s="33"/>
      <c r="R4" s="33"/>
      <c r="S4" s="33"/>
      <c r="T4" s="3"/>
      <c r="U4" s="3"/>
      <c r="V4" s="3"/>
      <c r="W4" s="3"/>
      <c r="X4" s="3"/>
    </row>
    <row r="5" spans="21:24" s="1" customFormat="1" ht="16.5">
      <c r="U5" s="4"/>
      <c r="V5" s="4"/>
      <c r="W5" s="4"/>
      <c r="X5" s="4" t="s">
        <v>3</v>
      </c>
    </row>
    <row r="6" spans="6:24" s="1" customFormat="1" ht="35.25" customHeight="1">
      <c r="F6" s="37" t="s">
        <v>4</v>
      </c>
      <c r="G6" s="36" t="s">
        <v>5</v>
      </c>
      <c r="H6" s="35" t="s">
        <v>6</v>
      </c>
      <c r="I6" s="35" t="s">
        <v>124</v>
      </c>
      <c r="J6" s="35" t="s">
        <v>130</v>
      </c>
      <c r="K6" s="35" t="s">
        <v>124</v>
      </c>
      <c r="L6" s="35" t="s">
        <v>127</v>
      </c>
      <c r="M6" s="35" t="s">
        <v>7</v>
      </c>
      <c r="N6" s="35" t="s">
        <v>8</v>
      </c>
      <c r="O6" s="35" t="s">
        <v>9</v>
      </c>
      <c r="P6" s="35" t="s">
        <v>124</v>
      </c>
      <c r="Q6" s="35" t="s">
        <v>129</v>
      </c>
      <c r="R6" s="35" t="s">
        <v>124</v>
      </c>
      <c r="S6" s="35" t="s">
        <v>126</v>
      </c>
      <c r="T6" s="35" t="s">
        <v>10</v>
      </c>
      <c r="U6" s="35" t="s">
        <v>124</v>
      </c>
      <c r="V6" s="35" t="s">
        <v>128</v>
      </c>
      <c r="W6" s="35" t="s">
        <v>124</v>
      </c>
      <c r="X6" s="35" t="s">
        <v>125</v>
      </c>
    </row>
    <row r="7" spans="1:24" s="27" customFormat="1" ht="18">
      <c r="A7" s="23"/>
      <c r="B7" s="23" t="s">
        <v>11</v>
      </c>
      <c r="C7" s="23" t="s">
        <v>12</v>
      </c>
      <c r="D7" s="23"/>
      <c r="E7" s="24"/>
      <c r="F7" s="25"/>
      <c r="G7" s="26" t="s">
        <v>13</v>
      </c>
      <c r="H7" s="20">
        <f>H8+H44</f>
        <v>36847</v>
      </c>
      <c r="I7" s="20">
        <f>P7+U7</f>
        <v>0</v>
      </c>
      <c r="J7" s="20">
        <f>J8+J44</f>
        <v>36847</v>
      </c>
      <c r="K7" s="20">
        <f>R7+W7</f>
        <v>0</v>
      </c>
      <c r="L7" s="20">
        <f>L8+L44</f>
        <v>36847</v>
      </c>
      <c r="M7" s="20">
        <f>M8+M44</f>
        <v>7553.599999999999</v>
      </c>
      <c r="N7" s="20">
        <f aca="true" t="shared" si="0" ref="N7:U7">N8+N44</f>
        <v>13191.3</v>
      </c>
      <c r="O7" s="20">
        <f t="shared" si="0"/>
        <v>4090</v>
      </c>
      <c r="P7" s="20">
        <f t="shared" si="0"/>
        <v>0</v>
      </c>
      <c r="Q7" s="20">
        <f>Q8+Q44</f>
        <v>4090</v>
      </c>
      <c r="R7" s="20">
        <f>R8+R44</f>
        <v>0</v>
      </c>
      <c r="S7" s="20">
        <f>S8+S44</f>
        <v>4090</v>
      </c>
      <c r="T7" s="20">
        <f t="shared" si="0"/>
        <v>12012.100000000002</v>
      </c>
      <c r="U7" s="20">
        <f t="shared" si="0"/>
        <v>0</v>
      </c>
      <c r="V7" s="20">
        <f>V8+V44</f>
        <v>12012.100000000002</v>
      </c>
      <c r="W7" s="20">
        <f>W8+W44</f>
        <v>0</v>
      </c>
      <c r="X7" s="20">
        <f>X8+X44</f>
        <v>12012.100000000002</v>
      </c>
    </row>
    <row r="8" spans="1:27" s="27" customFormat="1" ht="18">
      <c r="A8" s="23" t="s">
        <v>14</v>
      </c>
      <c r="B8" s="23" t="s">
        <v>11</v>
      </c>
      <c r="C8" s="23" t="s">
        <v>12</v>
      </c>
      <c r="D8" s="23" t="s">
        <v>15</v>
      </c>
      <c r="E8" s="24" t="s">
        <v>16</v>
      </c>
      <c r="F8" s="25"/>
      <c r="G8" s="26" t="s">
        <v>0</v>
      </c>
      <c r="H8" s="20">
        <f>SUM(H9:H43)</f>
        <v>11533</v>
      </c>
      <c r="I8" s="20">
        <f aca="true" t="shared" si="1" ref="I8:I71">P8+U8</f>
        <v>-72.00000000000001</v>
      </c>
      <c r="J8" s="20">
        <f>SUM(J9:J43)</f>
        <v>11461</v>
      </c>
      <c r="K8" s="20">
        <f aca="true" t="shared" si="2" ref="K8:K71">R8+W8</f>
        <v>-28.5</v>
      </c>
      <c r="L8" s="20">
        <f>SUM(L9:L43)</f>
        <v>11432.5</v>
      </c>
      <c r="M8" s="20">
        <f>SUM(M9:M43)</f>
        <v>2364.7000000000007</v>
      </c>
      <c r="N8" s="20">
        <f aca="true" t="shared" si="3" ref="N8:U8">SUM(N9:N43)</f>
        <v>4129.7</v>
      </c>
      <c r="O8" s="20">
        <f t="shared" si="3"/>
        <v>1282.1000000000001</v>
      </c>
      <c r="P8" s="20">
        <f t="shared" si="3"/>
        <v>-54.00000000000001</v>
      </c>
      <c r="Q8" s="20">
        <f>SUM(Q9:Q43)</f>
        <v>1228.1000000000001</v>
      </c>
      <c r="R8" s="20">
        <f>SUM(R9:R43)</f>
        <v>-28.5</v>
      </c>
      <c r="S8" s="20">
        <f>SUM(S9:S43)</f>
        <v>1199.6000000000001</v>
      </c>
      <c r="T8" s="20">
        <f t="shared" si="3"/>
        <v>3756.500000000001</v>
      </c>
      <c r="U8" s="20">
        <f t="shared" si="3"/>
        <v>-18.000000000000004</v>
      </c>
      <c r="V8" s="20">
        <f>SUM(V9:V43)</f>
        <v>3738.500000000001</v>
      </c>
      <c r="W8" s="20">
        <f>SUM(W9:W43)</f>
        <v>0</v>
      </c>
      <c r="X8" s="20">
        <f>SUM(X9:X43)</f>
        <v>3738.500000000001</v>
      </c>
      <c r="Z8" s="27">
        <v>72</v>
      </c>
      <c r="AA8" s="27">
        <f>SUM(Z9:Z43)</f>
        <v>72</v>
      </c>
    </row>
    <row r="9" spans="1:29" s="11" customFormat="1" ht="18">
      <c r="A9" s="5" t="s">
        <v>18</v>
      </c>
      <c r="B9" s="5" t="s">
        <v>11</v>
      </c>
      <c r="C9" s="5" t="s">
        <v>12</v>
      </c>
      <c r="D9" s="5" t="s">
        <v>15</v>
      </c>
      <c r="E9" s="6" t="s">
        <v>16</v>
      </c>
      <c r="F9" s="7">
        <f>F8+1</f>
        <v>1</v>
      </c>
      <c r="G9" s="8" t="s">
        <v>57</v>
      </c>
      <c r="H9" s="21">
        <v>141</v>
      </c>
      <c r="I9" s="21">
        <f t="shared" si="1"/>
        <v>-0.9</v>
      </c>
      <c r="J9" s="21">
        <f aca="true" t="shared" si="4" ref="J9:J43">H9+I9</f>
        <v>140.1</v>
      </c>
      <c r="K9" s="21">
        <f t="shared" si="2"/>
        <v>0</v>
      </c>
      <c r="L9" s="21">
        <f aca="true" t="shared" si="5" ref="L9:L43">J9+K9</f>
        <v>140.1</v>
      </c>
      <c r="M9" s="21">
        <v>28.9</v>
      </c>
      <c r="N9" s="21">
        <f>40.1+10.4</f>
        <v>50.5</v>
      </c>
      <c r="O9" s="21">
        <v>15.7</v>
      </c>
      <c r="P9" s="21">
        <v>-0.9</v>
      </c>
      <c r="Q9" s="21">
        <f>O9+P9</f>
        <v>14.799999999999999</v>
      </c>
      <c r="R9" s="21"/>
      <c r="S9" s="21">
        <f>Q9+R9</f>
        <v>14.799999999999999</v>
      </c>
      <c r="T9" s="21">
        <f aca="true" t="shared" si="6" ref="T9:T71">H9-M9-N9-O9</f>
        <v>45.89999999999999</v>
      </c>
      <c r="U9" s="21"/>
      <c r="V9" s="21">
        <f>T9+U9</f>
        <v>45.89999999999999</v>
      </c>
      <c r="W9" s="21"/>
      <c r="X9" s="21">
        <f>V9+W9</f>
        <v>45.89999999999999</v>
      </c>
      <c r="Z9" s="11">
        <f>ROUND($Z$8/$H$8*H9,1)</f>
        <v>0.9</v>
      </c>
      <c r="AC9" s="11">
        <f>-Z9</f>
        <v>-0.9</v>
      </c>
    </row>
    <row r="10" spans="1:29" s="11" customFormat="1" ht="18">
      <c r="A10" s="5" t="s">
        <v>21</v>
      </c>
      <c r="B10" s="5" t="s">
        <v>11</v>
      </c>
      <c r="C10" s="5" t="s">
        <v>12</v>
      </c>
      <c r="D10" s="5" t="s">
        <v>15</v>
      </c>
      <c r="E10" s="6" t="s">
        <v>16</v>
      </c>
      <c r="F10" s="7">
        <f>F9+1</f>
        <v>2</v>
      </c>
      <c r="G10" s="14" t="s">
        <v>58</v>
      </c>
      <c r="H10" s="21">
        <v>257</v>
      </c>
      <c r="I10" s="21">
        <f t="shared" si="1"/>
        <v>-1.6</v>
      </c>
      <c r="J10" s="21">
        <f t="shared" si="4"/>
        <v>255.4</v>
      </c>
      <c r="K10" s="21">
        <f t="shared" si="2"/>
        <v>0</v>
      </c>
      <c r="L10" s="21">
        <f t="shared" si="5"/>
        <v>255.4</v>
      </c>
      <c r="M10" s="21">
        <v>52.7</v>
      </c>
      <c r="N10" s="21">
        <v>92</v>
      </c>
      <c r="O10" s="21">
        <v>28.5</v>
      </c>
      <c r="P10" s="21">
        <v>-1.6</v>
      </c>
      <c r="Q10" s="21">
        <f aca="true" t="shared" si="7" ref="Q10:Q73">O10+P10</f>
        <v>26.9</v>
      </c>
      <c r="R10" s="21"/>
      <c r="S10" s="21">
        <f aca="true" t="shared" si="8" ref="S10:S43">Q10+R10</f>
        <v>26.9</v>
      </c>
      <c r="T10" s="21">
        <f t="shared" si="6"/>
        <v>83.80000000000001</v>
      </c>
      <c r="U10" s="21"/>
      <c r="V10" s="21">
        <f aca="true" t="shared" si="9" ref="V10:V73">T10+U10</f>
        <v>83.80000000000001</v>
      </c>
      <c r="W10" s="21"/>
      <c r="X10" s="21">
        <f aca="true" t="shared" si="10" ref="X10:X43">V10+W10</f>
        <v>83.80000000000001</v>
      </c>
      <c r="Z10" s="11">
        <f aca="true" t="shared" si="11" ref="Z10:Z43">ROUND($Z$8/$H$8*H10,1)</f>
        <v>1.6</v>
      </c>
      <c r="AC10" s="11">
        <f aca="true" t="shared" si="12" ref="AC10:AC37">-Z10</f>
        <v>-1.6</v>
      </c>
    </row>
    <row r="11" spans="1:29" s="11" customFormat="1" ht="18">
      <c r="A11" s="10" t="s">
        <v>23</v>
      </c>
      <c r="B11" s="10" t="s">
        <v>11</v>
      </c>
      <c r="C11" s="10" t="s">
        <v>12</v>
      </c>
      <c r="D11" s="10" t="s">
        <v>15</v>
      </c>
      <c r="E11" s="12" t="s">
        <v>16</v>
      </c>
      <c r="F11" s="7">
        <f aca="true" t="shared" si="13" ref="F11:F74">F10+1</f>
        <v>3</v>
      </c>
      <c r="G11" s="14" t="s">
        <v>59</v>
      </c>
      <c r="H11" s="21">
        <v>301</v>
      </c>
      <c r="I11" s="21">
        <f t="shared" si="1"/>
        <v>-1.9</v>
      </c>
      <c r="J11" s="21">
        <f t="shared" si="4"/>
        <v>299.1</v>
      </c>
      <c r="K11" s="21">
        <f t="shared" si="2"/>
        <v>0</v>
      </c>
      <c r="L11" s="21">
        <f t="shared" si="5"/>
        <v>299.1</v>
      </c>
      <c r="M11" s="21">
        <v>61.7</v>
      </c>
      <c r="N11" s="21">
        <v>107.8</v>
      </c>
      <c r="O11" s="21">
        <v>33.4</v>
      </c>
      <c r="P11" s="21">
        <v>-1.9</v>
      </c>
      <c r="Q11" s="21">
        <f t="shared" si="7"/>
        <v>31.5</v>
      </c>
      <c r="R11" s="21"/>
      <c r="S11" s="21">
        <f t="shared" si="8"/>
        <v>31.5</v>
      </c>
      <c r="T11" s="21">
        <f t="shared" si="6"/>
        <v>98.1</v>
      </c>
      <c r="U11" s="21"/>
      <c r="V11" s="21">
        <f t="shared" si="9"/>
        <v>98.1</v>
      </c>
      <c r="W11" s="21"/>
      <c r="X11" s="21">
        <f t="shared" si="10"/>
        <v>98.1</v>
      </c>
      <c r="Z11" s="11">
        <f t="shared" si="11"/>
        <v>1.9</v>
      </c>
      <c r="AC11" s="11">
        <f t="shared" si="12"/>
        <v>-1.9</v>
      </c>
    </row>
    <row r="12" spans="1:29" s="11" customFormat="1" ht="18">
      <c r="A12" s="10" t="s">
        <v>25</v>
      </c>
      <c r="B12" s="10" t="s">
        <v>11</v>
      </c>
      <c r="C12" s="10" t="s">
        <v>12</v>
      </c>
      <c r="D12" s="10" t="s">
        <v>15</v>
      </c>
      <c r="E12" s="12" t="s">
        <v>16</v>
      </c>
      <c r="F12" s="7">
        <f t="shared" si="13"/>
        <v>4</v>
      </c>
      <c r="G12" s="14" t="s">
        <v>60</v>
      </c>
      <c r="H12" s="21">
        <v>78</v>
      </c>
      <c r="I12" s="21">
        <f t="shared" si="1"/>
        <v>-0.5</v>
      </c>
      <c r="J12" s="21">
        <f t="shared" si="4"/>
        <v>77.5</v>
      </c>
      <c r="K12" s="21">
        <f t="shared" si="2"/>
        <v>0</v>
      </c>
      <c r="L12" s="21">
        <f t="shared" si="5"/>
        <v>77.5</v>
      </c>
      <c r="M12" s="21">
        <v>16</v>
      </c>
      <c r="N12" s="21">
        <v>27.9</v>
      </c>
      <c r="O12" s="21">
        <v>8.7</v>
      </c>
      <c r="P12" s="21">
        <v>-0.5</v>
      </c>
      <c r="Q12" s="21">
        <f t="shared" si="7"/>
        <v>8.2</v>
      </c>
      <c r="R12" s="21"/>
      <c r="S12" s="21">
        <f t="shared" si="8"/>
        <v>8.2</v>
      </c>
      <c r="T12" s="21">
        <f t="shared" si="6"/>
        <v>25.400000000000002</v>
      </c>
      <c r="U12" s="21"/>
      <c r="V12" s="21">
        <f t="shared" si="9"/>
        <v>25.400000000000002</v>
      </c>
      <c r="W12" s="21"/>
      <c r="X12" s="21">
        <f t="shared" si="10"/>
        <v>25.400000000000002</v>
      </c>
      <c r="Z12" s="11">
        <f t="shared" si="11"/>
        <v>0.5</v>
      </c>
      <c r="AC12" s="11">
        <f t="shared" si="12"/>
        <v>-0.5</v>
      </c>
    </row>
    <row r="13" spans="1:29" s="11" customFormat="1" ht="18">
      <c r="A13" s="5" t="s">
        <v>27</v>
      </c>
      <c r="B13" s="5" t="s">
        <v>11</v>
      </c>
      <c r="C13" s="5" t="s">
        <v>12</v>
      </c>
      <c r="D13" s="5" t="s">
        <v>15</v>
      </c>
      <c r="E13" s="6" t="s">
        <v>16</v>
      </c>
      <c r="F13" s="7">
        <f t="shared" si="13"/>
        <v>5</v>
      </c>
      <c r="G13" s="14" t="s">
        <v>61</v>
      </c>
      <c r="H13" s="21">
        <v>137</v>
      </c>
      <c r="I13" s="21">
        <f t="shared" si="1"/>
        <v>-0.9</v>
      </c>
      <c r="J13" s="21">
        <f t="shared" si="4"/>
        <v>136.1</v>
      </c>
      <c r="K13" s="21">
        <f t="shared" si="2"/>
        <v>0</v>
      </c>
      <c r="L13" s="21">
        <f t="shared" si="5"/>
        <v>136.1</v>
      </c>
      <c r="M13" s="21">
        <v>28.1</v>
      </c>
      <c r="N13" s="21">
        <v>49</v>
      </c>
      <c r="O13" s="21">
        <v>15.2</v>
      </c>
      <c r="P13" s="21">
        <v>-0.9</v>
      </c>
      <c r="Q13" s="21">
        <f t="shared" si="7"/>
        <v>14.299999999999999</v>
      </c>
      <c r="R13" s="21"/>
      <c r="S13" s="21">
        <f t="shared" si="8"/>
        <v>14.299999999999999</v>
      </c>
      <c r="T13" s="21">
        <f t="shared" si="6"/>
        <v>44.7</v>
      </c>
      <c r="U13" s="21"/>
      <c r="V13" s="21">
        <f t="shared" si="9"/>
        <v>44.7</v>
      </c>
      <c r="W13" s="21"/>
      <c r="X13" s="21">
        <f t="shared" si="10"/>
        <v>44.7</v>
      </c>
      <c r="Z13" s="11">
        <f t="shared" si="11"/>
        <v>0.9</v>
      </c>
      <c r="AC13" s="11">
        <f t="shared" si="12"/>
        <v>-0.9</v>
      </c>
    </row>
    <row r="14" spans="1:29" s="11" customFormat="1" ht="18">
      <c r="A14" s="5" t="s">
        <v>29</v>
      </c>
      <c r="B14" s="5" t="s">
        <v>11</v>
      </c>
      <c r="C14" s="5" t="s">
        <v>12</v>
      </c>
      <c r="D14" s="5" t="s">
        <v>15</v>
      </c>
      <c r="E14" s="6" t="s">
        <v>16</v>
      </c>
      <c r="F14" s="7">
        <f t="shared" si="13"/>
        <v>6</v>
      </c>
      <c r="G14" s="14" t="s">
        <v>62</v>
      </c>
      <c r="H14" s="21">
        <v>257</v>
      </c>
      <c r="I14" s="21">
        <f t="shared" si="1"/>
        <v>-1.6</v>
      </c>
      <c r="J14" s="21">
        <f t="shared" si="4"/>
        <v>255.4</v>
      </c>
      <c r="K14" s="21">
        <f t="shared" si="2"/>
        <v>0</v>
      </c>
      <c r="L14" s="21">
        <f t="shared" si="5"/>
        <v>255.4</v>
      </c>
      <c r="M14" s="21">
        <v>52.7</v>
      </c>
      <c r="N14" s="21">
        <v>92</v>
      </c>
      <c r="O14" s="21">
        <v>28.5</v>
      </c>
      <c r="P14" s="21">
        <v>-1.6</v>
      </c>
      <c r="Q14" s="21">
        <f t="shared" si="7"/>
        <v>26.9</v>
      </c>
      <c r="R14" s="21"/>
      <c r="S14" s="21">
        <f t="shared" si="8"/>
        <v>26.9</v>
      </c>
      <c r="T14" s="21">
        <f t="shared" si="6"/>
        <v>83.80000000000001</v>
      </c>
      <c r="U14" s="21"/>
      <c r="V14" s="21">
        <f t="shared" si="9"/>
        <v>83.80000000000001</v>
      </c>
      <c r="W14" s="21"/>
      <c r="X14" s="21">
        <f t="shared" si="10"/>
        <v>83.80000000000001</v>
      </c>
      <c r="Z14" s="11">
        <f t="shared" si="11"/>
        <v>1.6</v>
      </c>
      <c r="AC14" s="11">
        <f t="shared" si="12"/>
        <v>-1.6</v>
      </c>
    </row>
    <row r="15" spans="1:29" s="11" customFormat="1" ht="18">
      <c r="A15" s="5" t="s">
        <v>32</v>
      </c>
      <c r="B15" s="5" t="s">
        <v>11</v>
      </c>
      <c r="C15" s="5" t="s">
        <v>12</v>
      </c>
      <c r="D15" s="5" t="s">
        <v>15</v>
      </c>
      <c r="E15" s="6" t="s">
        <v>16</v>
      </c>
      <c r="F15" s="7">
        <f t="shared" si="13"/>
        <v>7</v>
      </c>
      <c r="G15" s="14" t="s">
        <v>63</v>
      </c>
      <c r="H15" s="21">
        <v>51</v>
      </c>
      <c r="I15" s="21">
        <f t="shared" si="1"/>
        <v>-0.3</v>
      </c>
      <c r="J15" s="21">
        <f t="shared" si="4"/>
        <v>50.7</v>
      </c>
      <c r="K15" s="21">
        <f t="shared" si="2"/>
        <v>0</v>
      </c>
      <c r="L15" s="21">
        <f t="shared" si="5"/>
        <v>50.7</v>
      </c>
      <c r="M15" s="21">
        <v>10.4</v>
      </c>
      <c r="N15" s="21">
        <v>18.2</v>
      </c>
      <c r="O15" s="21">
        <v>5.6</v>
      </c>
      <c r="P15" s="21">
        <v>-0.3</v>
      </c>
      <c r="Q15" s="21">
        <f t="shared" si="7"/>
        <v>5.3</v>
      </c>
      <c r="R15" s="21"/>
      <c r="S15" s="21">
        <f t="shared" si="8"/>
        <v>5.3</v>
      </c>
      <c r="T15" s="21">
        <f t="shared" si="6"/>
        <v>16.800000000000004</v>
      </c>
      <c r="U15" s="21"/>
      <c r="V15" s="21">
        <f t="shared" si="9"/>
        <v>16.800000000000004</v>
      </c>
      <c r="W15" s="21"/>
      <c r="X15" s="21">
        <f t="shared" si="10"/>
        <v>16.800000000000004</v>
      </c>
      <c r="Z15" s="11">
        <f t="shared" si="11"/>
        <v>0.3</v>
      </c>
      <c r="AC15" s="11">
        <f t="shared" si="12"/>
        <v>-0.3</v>
      </c>
    </row>
    <row r="16" spans="1:29" s="11" customFormat="1" ht="18">
      <c r="A16" s="5" t="s">
        <v>34</v>
      </c>
      <c r="B16" s="5" t="s">
        <v>11</v>
      </c>
      <c r="C16" s="5" t="s">
        <v>12</v>
      </c>
      <c r="D16" s="5" t="s">
        <v>15</v>
      </c>
      <c r="E16" s="6" t="s">
        <v>16</v>
      </c>
      <c r="F16" s="7">
        <f t="shared" si="13"/>
        <v>8</v>
      </c>
      <c r="G16" s="14" t="s">
        <v>64</v>
      </c>
      <c r="H16" s="21">
        <v>350</v>
      </c>
      <c r="I16" s="21">
        <f t="shared" si="1"/>
        <v>-2.2</v>
      </c>
      <c r="J16" s="21">
        <f t="shared" si="4"/>
        <v>347.8</v>
      </c>
      <c r="K16" s="21">
        <f t="shared" si="2"/>
        <v>0</v>
      </c>
      <c r="L16" s="21">
        <f t="shared" si="5"/>
        <v>347.8</v>
      </c>
      <c r="M16" s="21">
        <v>71.7</v>
      </c>
      <c r="N16" s="21">
        <v>125.3</v>
      </c>
      <c r="O16" s="21">
        <v>38.8</v>
      </c>
      <c r="P16" s="21">
        <v>-2.2</v>
      </c>
      <c r="Q16" s="21">
        <f t="shared" si="7"/>
        <v>36.599999999999994</v>
      </c>
      <c r="R16" s="21"/>
      <c r="S16" s="21">
        <f t="shared" si="8"/>
        <v>36.599999999999994</v>
      </c>
      <c r="T16" s="21">
        <f t="shared" si="6"/>
        <v>114.2</v>
      </c>
      <c r="U16" s="21"/>
      <c r="V16" s="21">
        <f t="shared" si="9"/>
        <v>114.2</v>
      </c>
      <c r="W16" s="21"/>
      <c r="X16" s="21">
        <f t="shared" si="10"/>
        <v>114.2</v>
      </c>
      <c r="Z16" s="11">
        <f t="shared" si="11"/>
        <v>2.2</v>
      </c>
      <c r="AC16" s="11">
        <f t="shared" si="12"/>
        <v>-2.2</v>
      </c>
    </row>
    <row r="17" spans="1:29" s="11" customFormat="1" ht="18">
      <c r="A17" s="5" t="s">
        <v>36</v>
      </c>
      <c r="B17" s="5" t="s">
        <v>11</v>
      </c>
      <c r="C17" s="5" t="s">
        <v>12</v>
      </c>
      <c r="D17" s="5" t="s">
        <v>15</v>
      </c>
      <c r="E17" s="6" t="s">
        <v>16</v>
      </c>
      <c r="F17" s="7">
        <f t="shared" si="13"/>
        <v>9</v>
      </c>
      <c r="G17" s="14" t="s">
        <v>65</v>
      </c>
      <c r="H17" s="21">
        <v>321</v>
      </c>
      <c r="I17" s="21">
        <f t="shared" si="1"/>
        <v>-2</v>
      </c>
      <c r="J17" s="21">
        <f t="shared" si="4"/>
        <v>319</v>
      </c>
      <c r="K17" s="21">
        <f t="shared" si="2"/>
        <v>0</v>
      </c>
      <c r="L17" s="21">
        <f t="shared" si="5"/>
        <v>319</v>
      </c>
      <c r="M17" s="21">
        <v>65.9</v>
      </c>
      <c r="N17" s="21">
        <v>114.9</v>
      </c>
      <c r="O17" s="21">
        <v>35.6</v>
      </c>
      <c r="P17" s="21">
        <v>-2</v>
      </c>
      <c r="Q17" s="21">
        <f t="shared" si="7"/>
        <v>33.6</v>
      </c>
      <c r="R17" s="21"/>
      <c r="S17" s="21">
        <f t="shared" si="8"/>
        <v>33.6</v>
      </c>
      <c r="T17" s="21">
        <f t="shared" si="6"/>
        <v>104.6</v>
      </c>
      <c r="U17" s="21"/>
      <c r="V17" s="21">
        <f t="shared" si="9"/>
        <v>104.6</v>
      </c>
      <c r="W17" s="21"/>
      <c r="X17" s="21">
        <f t="shared" si="10"/>
        <v>104.6</v>
      </c>
      <c r="Z17" s="11">
        <f t="shared" si="11"/>
        <v>2</v>
      </c>
      <c r="AC17" s="11">
        <f t="shared" si="12"/>
        <v>-2</v>
      </c>
    </row>
    <row r="18" spans="1:29" s="11" customFormat="1" ht="18">
      <c r="A18" s="5" t="s">
        <v>38</v>
      </c>
      <c r="B18" s="5" t="s">
        <v>11</v>
      </c>
      <c r="C18" s="5" t="s">
        <v>12</v>
      </c>
      <c r="D18" s="5" t="s">
        <v>15</v>
      </c>
      <c r="E18" s="6" t="s">
        <v>16</v>
      </c>
      <c r="F18" s="7">
        <f t="shared" si="13"/>
        <v>10</v>
      </c>
      <c r="G18" s="8" t="s">
        <v>66</v>
      </c>
      <c r="H18" s="21">
        <v>230</v>
      </c>
      <c r="I18" s="21">
        <f t="shared" si="1"/>
        <v>-1.4</v>
      </c>
      <c r="J18" s="21">
        <f t="shared" si="4"/>
        <v>228.6</v>
      </c>
      <c r="K18" s="21">
        <f t="shared" si="2"/>
        <v>0</v>
      </c>
      <c r="L18" s="21">
        <f t="shared" si="5"/>
        <v>228.6</v>
      </c>
      <c r="M18" s="21">
        <v>47.2</v>
      </c>
      <c r="N18" s="21">
        <v>82.4</v>
      </c>
      <c r="O18" s="21">
        <v>25.5</v>
      </c>
      <c r="P18" s="21">
        <v>-1.4</v>
      </c>
      <c r="Q18" s="21">
        <f t="shared" si="7"/>
        <v>24.1</v>
      </c>
      <c r="R18" s="21"/>
      <c r="S18" s="21">
        <f t="shared" si="8"/>
        <v>24.1</v>
      </c>
      <c r="T18" s="21">
        <f t="shared" si="6"/>
        <v>74.9</v>
      </c>
      <c r="U18" s="21"/>
      <c r="V18" s="21">
        <f t="shared" si="9"/>
        <v>74.9</v>
      </c>
      <c r="W18" s="21"/>
      <c r="X18" s="21">
        <f t="shared" si="10"/>
        <v>74.9</v>
      </c>
      <c r="Z18" s="11">
        <f t="shared" si="11"/>
        <v>1.4</v>
      </c>
      <c r="AC18" s="11">
        <f t="shared" si="12"/>
        <v>-1.4</v>
      </c>
    </row>
    <row r="19" spans="1:29" s="11" customFormat="1" ht="18">
      <c r="A19" s="5" t="s">
        <v>40</v>
      </c>
      <c r="B19" s="5" t="s">
        <v>11</v>
      </c>
      <c r="C19" s="5" t="s">
        <v>12</v>
      </c>
      <c r="D19" s="5" t="s">
        <v>15</v>
      </c>
      <c r="E19" s="6" t="s">
        <v>16</v>
      </c>
      <c r="F19" s="7">
        <f t="shared" si="13"/>
        <v>11</v>
      </c>
      <c r="G19" s="8" t="s">
        <v>67</v>
      </c>
      <c r="H19" s="21">
        <v>336</v>
      </c>
      <c r="I19" s="21">
        <f t="shared" si="1"/>
        <v>-2.1</v>
      </c>
      <c r="J19" s="21">
        <f t="shared" si="4"/>
        <v>333.9</v>
      </c>
      <c r="K19" s="21">
        <f t="shared" si="2"/>
        <v>0</v>
      </c>
      <c r="L19" s="21">
        <f t="shared" si="5"/>
        <v>333.9</v>
      </c>
      <c r="M19" s="21">
        <v>68.9</v>
      </c>
      <c r="N19" s="21">
        <v>120.3</v>
      </c>
      <c r="O19" s="21">
        <v>37.2</v>
      </c>
      <c r="P19" s="21">
        <v>-2.1</v>
      </c>
      <c r="Q19" s="21">
        <f t="shared" si="7"/>
        <v>35.1</v>
      </c>
      <c r="R19" s="21"/>
      <c r="S19" s="21">
        <f t="shared" si="8"/>
        <v>35.1</v>
      </c>
      <c r="T19" s="21">
        <f t="shared" si="6"/>
        <v>109.60000000000001</v>
      </c>
      <c r="U19" s="21"/>
      <c r="V19" s="21">
        <f t="shared" si="9"/>
        <v>109.60000000000001</v>
      </c>
      <c r="W19" s="21"/>
      <c r="X19" s="21">
        <f t="shared" si="10"/>
        <v>109.60000000000001</v>
      </c>
      <c r="Z19" s="11">
        <f t="shared" si="11"/>
        <v>2.1</v>
      </c>
      <c r="AC19" s="11">
        <f t="shared" si="12"/>
        <v>-2.1</v>
      </c>
    </row>
    <row r="20" spans="1:29" s="11" customFormat="1" ht="18">
      <c r="A20" s="5" t="s">
        <v>44</v>
      </c>
      <c r="B20" s="5" t="s">
        <v>11</v>
      </c>
      <c r="C20" s="5" t="s">
        <v>12</v>
      </c>
      <c r="D20" s="5" t="s">
        <v>15</v>
      </c>
      <c r="E20" s="6" t="s">
        <v>16</v>
      </c>
      <c r="F20" s="7">
        <f t="shared" si="13"/>
        <v>12</v>
      </c>
      <c r="G20" s="14" t="s">
        <v>68</v>
      </c>
      <c r="H20" s="21">
        <v>333</v>
      </c>
      <c r="I20" s="21">
        <f t="shared" si="1"/>
        <v>-2.1</v>
      </c>
      <c r="J20" s="21">
        <f t="shared" si="4"/>
        <v>330.9</v>
      </c>
      <c r="K20" s="21">
        <f t="shared" si="2"/>
        <v>0</v>
      </c>
      <c r="L20" s="21">
        <f t="shared" si="5"/>
        <v>330.9</v>
      </c>
      <c r="M20" s="21">
        <v>68.3</v>
      </c>
      <c r="N20" s="21">
        <v>119.9</v>
      </c>
      <c r="O20" s="21">
        <v>37.9</v>
      </c>
      <c r="P20" s="21">
        <v>-2.1</v>
      </c>
      <c r="Q20" s="21">
        <f t="shared" si="7"/>
        <v>35.8</v>
      </c>
      <c r="R20" s="21"/>
      <c r="S20" s="21">
        <f t="shared" si="8"/>
        <v>35.8</v>
      </c>
      <c r="T20" s="21">
        <f t="shared" si="6"/>
        <v>106.89999999999998</v>
      </c>
      <c r="U20" s="21"/>
      <c r="V20" s="21">
        <f t="shared" si="9"/>
        <v>106.89999999999998</v>
      </c>
      <c r="W20" s="21"/>
      <c r="X20" s="21">
        <f t="shared" si="10"/>
        <v>106.89999999999998</v>
      </c>
      <c r="Z20" s="11">
        <f t="shared" si="11"/>
        <v>2.1</v>
      </c>
      <c r="AC20" s="11">
        <f t="shared" si="12"/>
        <v>-2.1</v>
      </c>
    </row>
    <row r="21" spans="1:29" s="11" customFormat="1" ht="18">
      <c r="A21" s="5" t="s">
        <v>46</v>
      </c>
      <c r="B21" s="5" t="s">
        <v>11</v>
      </c>
      <c r="C21" s="5" t="s">
        <v>12</v>
      </c>
      <c r="D21" s="5" t="s">
        <v>15</v>
      </c>
      <c r="E21" s="6" t="s">
        <v>16</v>
      </c>
      <c r="F21" s="7">
        <f t="shared" si="13"/>
        <v>13</v>
      </c>
      <c r="G21" s="14" t="s">
        <v>69</v>
      </c>
      <c r="H21" s="21">
        <v>444</v>
      </c>
      <c r="I21" s="21">
        <f t="shared" si="1"/>
        <v>-2.8</v>
      </c>
      <c r="J21" s="21">
        <f t="shared" si="4"/>
        <v>441.2</v>
      </c>
      <c r="K21" s="21">
        <f t="shared" si="2"/>
        <v>0</v>
      </c>
      <c r="L21" s="21">
        <f t="shared" si="5"/>
        <v>441.2</v>
      </c>
      <c r="M21" s="21">
        <v>91</v>
      </c>
      <c r="N21" s="21">
        <v>159</v>
      </c>
      <c r="O21" s="21">
        <v>49.3</v>
      </c>
      <c r="P21" s="21">
        <v>-2.8</v>
      </c>
      <c r="Q21" s="21">
        <f t="shared" si="7"/>
        <v>46.5</v>
      </c>
      <c r="R21" s="21"/>
      <c r="S21" s="21">
        <f t="shared" si="8"/>
        <v>46.5</v>
      </c>
      <c r="T21" s="21">
        <f t="shared" si="6"/>
        <v>144.7</v>
      </c>
      <c r="U21" s="21"/>
      <c r="V21" s="21">
        <f t="shared" si="9"/>
        <v>144.7</v>
      </c>
      <c r="W21" s="21"/>
      <c r="X21" s="21">
        <f t="shared" si="10"/>
        <v>144.7</v>
      </c>
      <c r="Z21" s="11">
        <f t="shared" si="11"/>
        <v>2.8</v>
      </c>
      <c r="AC21" s="11">
        <f t="shared" si="12"/>
        <v>-2.8</v>
      </c>
    </row>
    <row r="22" spans="1:29" s="11" customFormat="1" ht="18">
      <c r="A22" s="5" t="s">
        <v>48</v>
      </c>
      <c r="B22" s="5" t="s">
        <v>11</v>
      </c>
      <c r="C22" s="5" t="s">
        <v>12</v>
      </c>
      <c r="D22" s="5" t="s">
        <v>15</v>
      </c>
      <c r="E22" s="6" t="s">
        <v>16</v>
      </c>
      <c r="F22" s="7">
        <f t="shared" si="13"/>
        <v>14</v>
      </c>
      <c r="G22" s="14" t="s">
        <v>70</v>
      </c>
      <c r="H22" s="21">
        <v>413</v>
      </c>
      <c r="I22" s="21">
        <f t="shared" si="1"/>
        <v>-2.6</v>
      </c>
      <c r="J22" s="21">
        <f t="shared" si="4"/>
        <v>410.4</v>
      </c>
      <c r="K22" s="21">
        <f t="shared" si="2"/>
        <v>0</v>
      </c>
      <c r="L22" s="21">
        <f t="shared" si="5"/>
        <v>410.4</v>
      </c>
      <c r="M22" s="21">
        <v>84.7</v>
      </c>
      <c r="N22" s="21">
        <v>147.9</v>
      </c>
      <c r="O22" s="21">
        <v>45.9</v>
      </c>
      <c r="P22" s="21">
        <v>-2.6</v>
      </c>
      <c r="Q22" s="21">
        <f t="shared" si="7"/>
        <v>43.3</v>
      </c>
      <c r="R22" s="21"/>
      <c r="S22" s="21">
        <f t="shared" si="8"/>
        <v>43.3</v>
      </c>
      <c r="T22" s="21">
        <f t="shared" si="6"/>
        <v>134.5</v>
      </c>
      <c r="U22" s="21"/>
      <c r="V22" s="21">
        <f t="shared" si="9"/>
        <v>134.5</v>
      </c>
      <c r="W22" s="21"/>
      <c r="X22" s="21">
        <f t="shared" si="10"/>
        <v>134.5</v>
      </c>
      <c r="Z22" s="11">
        <f t="shared" si="11"/>
        <v>2.6</v>
      </c>
      <c r="AC22" s="11">
        <f t="shared" si="12"/>
        <v>-2.6</v>
      </c>
    </row>
    <row r="23" spans="1:29" s="11" customFormat="1" ht="18">
      <c r="A23" s="5" t="s">
        <v>50</v>
      </c>
      <c r="B23" s="5" t="s">
        <v>11</v>
      </c>
      <c r="C23" s="5" t="s">
        <v>12</v>
      </c>
      <c r="D23" s="5" t="s">
        <v>15</v>
      </c>
      <c r="E23" s="6" t="s">
        <v>16</v>
      </c>
      <c r="F23" s="7">
        <f t="shared" si="13"/>
        <v>15</v>
      </c>
      <c r="G23" s="14" t="s">
        <v>71</v>
      </c>
      <c r="H23" s="21">
        <v>386</v>
      </c>
      <c r="I23" s="21">
        <f t="shared" si="1"/>
        <v>-2.4</v>
      </c>
      <c r="J23" s="21">
        <f t="shared" si="4"/>
        <v>383.6</v>
      </c>
      <c r="K23" s="21">
        <f t="shared" si="2"/>
        <v>0</v>
      </c>
      <c r="L23" s="21">
        <f t="shared" si="5"/>
        <v>383.6</v>
      </c>
      <c r="M23" s="21">
        <v>79.2</v>
      </c>
      <c r="N23" s="21">
        <v>138.1</v>
      </c>
      <c r="O23" s="21">
        <v>42.9</v>
      </c>
      <c r="P23" s="21">
        <v>-2.4</v>
      </c>
      <c r="Q23" s="21">
        <f t="shared" si="7"/>
        <v>40.5</v>
      </c>
      <c r="R23" s="21"/>
      <c r="S23" s="21">
        <f t="shared" si="8"/>
        <v>40.5</v>
      </c>
      <c r="T23" s="21">
        <f t="shared" si="6"/>
        <v>125.80000000000001</v>
      </c>
      <c r="U23" s="21"/>
      <c r="V23" s="21">
        <f t="shared" si="9"/>
        <v>125.80000000000001</v>
      </c>
      <c r="W23" s="21"/>
      <c r="X23" s="21">
        <f t="shared" si="10"/>
        <v>125.80000000000001</v>
      </c>
      <c r="Z23" s="11">
        <f t="shared" si="11"/>
        <v>2.4</v>
      </c>
      <c r="AC23" s="11">
        <f t="shared" si="12"/>
        <v>-2.4</v>
      </c>
    </row>
    <row r="24" spans="1:29" s="11" customFormat="1" ht="18">
      <c r="A24" s="5" t="s">
        <v>52</v>
      </c>
      <c r="B24" s="5" t="s">
        <v>11</v>
      </c>
      <c r="C24" s="5" t="s">
        <v>12</v>
      </c>
      <c r="D24" s="5" t="s">
        <v>15</v>
      </c>
      <c r="E24" s="6" t="s">
        <v>16</v>
      </c>
      <c r="F24" s="7">
        <f t="shared" si="13"/>
        <v>16</v>
      </c>
      <c r="G24" s="14" t="s">
        <v>72</v>
      </c>
      <c r="H24" s="21">
        <v>156</v>
      </c>
      <c r="I24" s="21">
        <f t="shared" si="1"/>
        <v>-1</v>
      </c>
      <c r="J24" s="21">
        <f t="shared" si="4"/>
        <v>155</v>
      </c>
      <c r="K24" s="21">
        <f t="shared" si="2"/>
        <v>0</v>
      </c>
      <c r="L24" s="21">
        <f t="shared" si="5"/>
        <v>155</v>
      </c>
      <c r="M24" s="21">
        <v>32</v>
      </c>
      <c r="N24" s="21">
        <v>55.9</v>
      </c>
      <c r="O24" s="21">
        <v>17.4</v>
      </c>
      <c r="P24" s="21">
        <v>-1</v>
      </c>
      <c r="Q24" s="21">
        <f t="shared" si="7"/>
        <v>16.4</v>
      </c>
      <c r="R24" s="21"/>
      <c r="S24" s="21">
        <f t="shared" si="8"/>
        <v>16.4</v>
      </c>
      <c r="T24" s="21">
        <f t="shared" si="6"/>
        <v>50.699999999999996</v>
      </c>
      <c r="U24" s="21"/>
      <c r="V24" s="21">
        <f t="shared" si="9"/>
        <v>50.699999999999996</v>
      </c>
      <c r="W24" s="21"/>
      <c r="X24" s="21">
        <f t="shared" si="10"/>
        <v>50.699999999999996</v>
      </c>
      <c r="Z24" s="11">
        <f t="shared" si="11"/>
        <v>1</v>
      </c>
      <c r="AC24" s="11">
        <f t="shared" si="12"/>
        <v>-1</v>
      </c>
    </row>
    <row r="25" spans="6:29" s="9" customFormat="1" ht="18">
      <c r="F25" s="7">
        <f t="shared" si="13"/>
        <v>17</v>
      </c>
      <c r="G25" s="14" t="s">
        <v>73</v>
      </c>
      <c r="H25" s="22">
        <v>468</v>
      </c>
      <c r="I25" s="22">
        <f t="shared" si="1"/>
        <v>-2.9</v>
      </c>
      <c r="J25" s="22">
        <f t="shared" si="4"/>
        <v>465.1</v>
      </c>
      <c r="K25" s="22">
        <f t="shared" si="2"/>
        <v>0</v>
      </c>
      <c r="L25" s="22">
        <f t="shared" si="5"/>
        <v>465.1</v>
      </c>
      <c r="M25" s="22">
        <v>96</v>
      </c>
      <c r="N25" s="22">
        <v>167.8</v>
      </c>
      <c r="O25" s="22">
        <v>53</v>
      </c>
      <c r="P25" s="22">
        <v>-2.9</v>
      </c>
      <c r="Q25" s="22">
        <f t="shared" si="7"/>
        <v>50.1</v>
      </c>
      <c r="R25" s="22"/>
      <c r="S25" s="22">
        <f t="shared" si="8"/>
        <v>50.1</v>
      </c>
      <c r="T25" s="21">
        <f t="shared" si="6"/>
        <v>151.2</v>
      </c>
      <c r="U25" s="21"/>
      <c r="V25" s="22">
        <f t="shared" si="9"/>
        <v>151.2</v>
      </c>
      <c r="W25" s="21"/>
      <c r="X25" s="22">
        <f t="shared" si="10"/>
        <v>151.2</v>
      </c>
      <c r="Z25" s="11">
        <f t="shared" si="11"/>
        <v>2.9</v>
      </c>
      <c r="AC25" s="11">
        <f t="shared" si="12"/>
        <v>-2.9</v>
      </c>
    </row>
    <row r="26" spans="1:30" s="31" customFormat="1" ht="18">
      <c r="A26" s="28"/>
      <c r="B26" s="29" t="s">
        <v>54</v>
      </c>
      <c r="C26" s="30"/>
      <c r="D26" s="30"/>
      <c r="E26" s="30"/>
      <c r="F26" s="7">
        <f t="shared" si="13"/>
        <v>18</v>
      </c>
      <c r="G26" s="14" t="s">
        <v>74</v>
      </c>
      <c r="H26" s="22">
        <v>250</v>
      </c>
      <c r="I26" s="22">
        <f t="shared" si="1"/>
        <v>-1.6</v>
      </c>
      <c r="J26" s="22">
        <f t="shared" si="4"/>
        <v>248.4</v>
      </c>
      <c r="K26" s="22">
        <f t="shared" si="2"/>
        <v>0</v>
      </c>
      <c r="L26" s="22">
        <f t="shared" si="5"/>
        <v>248.4</v>
      </c>
      <c r="M26" s="22">
        <v>51.3</v>
      </c>
      <c r="N26" s="22">
        <v>89.5</v>
      </c>
      <c r="O26" s="22">
        <v>27.8</v>
      </c>
      <c r="P26" s="22"/>
      <c r="Q26" s="22">
        <f t="shared" si="7"/>
        <v>27.8</v>
      </c>
      <c r="R26" s="22"/>
      <c r="S26" s="22">
        <f t="shared" si="8"/>
        <v>27.8</v>
      </c>
      <c r="T26" s="21">
        <f t="shared" si="6"/>
        <v>81.39999999999999</v>
      </c>
      <c r="U26" s="21">
        <v>-1.6</v>
      </c>
      <c r="V26" s="22">
        <f t="shared" si="9"/>
        <v>79.8</v>
      </c>
      <c r="W26" s="21"/>
      <c r="X26" s="22">
        <f t="shared" si="10"/>
        <v>79.8</v>
      </c>
      <c r="Y26" s="30"/>
      <c r="Z26" s="11">
        <f t="shared" si="11"/>
        <v>1.6</v>
      </c>
      <c r="AA26" s="31">
        <f>Z26</f>
        <v>1.6</v>
      </c>
      <c r="AC26" s="11"/>
      <c r="AD26" s="31">
        <f>-AA26</f>
        <v>-1.6</v>
      </c>
    </row>
    <row r="27" spans="6:29" s="9" customFormat="1" ht="18">
      <c r="F27" s="7">
        <f t="shared" si="13"/>
        <v>19</v>
      </c>
      <c r="G27" s="8" t="s">
        <v>75</v>
      </c>
      <c r="H27" s="22">
        <v>735</v>
      </c>
      <c r="I27" s="22">
        <f t="shared" si="1"/>
        <v>-4.5</v>
      </c>
      <c r="J27" s="22">
        <f t="shared" si="4"/>
        <v>730.5</v>
      </c>
      <c r="K27" s="22">
        <f t="shared" si="2"/>
        <v>-15</v>
      </c>
      <c r="L27" s="22">
        <f t="shared" si="5"/>
        <v>715.5</v>
      </c>
      <c r="M27" s="22">
        <v>150.7</v>
      </c>
      <c r="N27" s="22">
        <v>263.2</v>
      </c>
      <c r="O27" s="22">
        <v>81.6</v>
      </c>
      <c r="P27" s="22">
        <v>-4.5</v>
      </c>
      <c r="Q27" s="22">
        <f t="shared" si="7"/>
        <v>77.1</v>
      </c>
      <c r="R27" s="22">
        <v>-15</v>
      </c>
      <c r="S27" s="22">
        <f t="shared" si="8"/>
        <v>62.099999999999994</v>
      </c>
      <c r="T27" s="21">
        <f t="shared" si="6"/>
        <v>239.49999999999997</v>
      </c>
      <c r="U27" s="21"/>
      <c r="V27" s="22">
        <f t="shared" si="9"/>
        <v>239.49999999999997</v>
      </c>
      <c r="W27" s="21"/>
      <c r="X27" s="22">
        <f t="shared" si="10"/>
        <v>239.49999999999997</v>
      </c>
      <c r="Z27" s="11">
        <f>ROUND($Z$8/$H$8*H27,1)-0.1</f>
        <v>4.5</v>
      </c>
      <c r="AC27" s="11">
        <f t="shared" si="12"/>
        <v>-4.5</v>
      </c>
    </row>
    <row r="28" spans="6:29" s="11" customFormat="1" ht="18">
      <c r="F28" s="7">
        <f t="shared" si="13"/>
        <v>20</v>
      </c>
      <c r="G28" s="14" t="s">
        <v>76</v>
      </c>
      <c r="H28" s="21">
        <v>277</v>
      </c>
      <c r="I28" s="21">
        <f t="shared" si="1"/>
        <v>-1.7</v>
      </c>
      <c r="J28" s="21">
        <f t="shared" si="4"/>
        <v>275.3</v>
      </c>
      <c r="K28" s="21">
        <f t="shared" si="2"/>
        <v>0</v>
      </c>
      <c r="L28" s="21">
        <f t="shared" si="5"/>
        <v>275.3</v>
      </c>
      <c r="M28" s="21">
        <v>56.9</v>
      </c>
      <c r="N28" s="21">
        <v>99.2</v>
      </c>
      <c r="O28" s="21">
        <v>30.7</v>
      </c>
      <c r="P28" s="21">
        <v>-1.7</v>
      </c>
      <c r="Q28" s="21">
        <f t="shared" si="7"/>
        <v>29</v>
      </c>
      <c r="R28" s="21"/>
      <c r="S28" s="21">
        <f t="shared" si="8"/>
        <v>29</v>
      </c>
      <c r="T28" s="21">
        <f t="shared" si="6"/>
        <v>90.19999999999999</v>
      </c>
      <c r="U28" s="21"/>
      <c r="V28" s="21">
        <f t="shared" si="9"/>
        <v>90.19999999999999</v>
      </c>
      <c r="W28" s="21"/>
      <c r="X28" s="21">
        <f t="shared" si="10"/>
        <v>90.19999999999999</v>
      </c>
      <c r="Z28" s="11">
        <f t="shared" si="11"/>
        <v>1.7</v>
      </c>
      <c r="AC28" s="11">
        <f t="shared" si="12"/>
        <v>-1.7</v>
      </c>
    </row>
    <row r="29" spans="6:29" s="11" customFormat="1" ht="18">
      <c r="F29" s="7">
        <f t="shared" si="13"/>
        <v>21</v>
      </c>
      <c r="G29" s="8" t="s">
        <v>77</v>
      </c>
      <c r="H29" s="21">
        <v>0</v>
      </c>
      <c r="I29" s="21">
        <f t="shared" si="1"/>
        <v>0</v>
      </c>
      <c r="J29" s="21">
        <f t="shared" si="4"/>
        <v>0</v>
      </c>
      <c r="K29" s="21">
        <f t="shared" si="2"/>
        <v>0</v>
      </c>
      <c r="L29" s="21">
        <f t="shared" si="5"/>
        <v>0</v>
      </c>
      <c r="M29" s="21"/>
      <c r="N29" s="21"/>
      <c r="O29" s="21"/>
      <c r="P29" s="21">
        <v>0</v>
      </c>
      <c r="Q29" s="21">
        <f t="shared" si="7"/>
        <v>0</v>
      </c>
      <c r="R29" s="21"/>
      <c r="S29" s="21">
        <f t="shared" si="8"/>
        <v>0</v>
      </c>
      <c r="T29" s="21">
        <f t="shared" si="6"/>
        <v>0</v>
      </c>
      <c r="U29" s="21"/>
      <c r="V29" s="21">
        <f t="shared" si="9"/>
        <v>0</v>
      </c>
      <c r="W29" s="21"/>
      <c r="X29" s="21">
        <f t="shared" si="10"/>
        <v>0</v>
      </c>
      <c r="Z29" s="11">
        <f t="shared" si="11"/>
        <v>0</v>
      </c>
      <c r="AC29" s="11">
        <f t="shared" si="12"/>
        <v>0</v>
      </c>
    </row>
    <row r="30" spans="6:29" ht="18">
      <c r="F30" s="7">
        <f t="shared" si="13"/>
        <v>22</v>
      </c>
      <c r="G30" s="14" t="s">
        <v>78</v>
      </c>
      <c r="H30" s="21">
        <v>586</v>
      </c>
      <c r="I30" s="21">
        <f t="shared" si="1"/>
        <v>-3.6</v>
      </c>
      <c r="J30" s="21">
        <f t="shared" si="4"/>
        <v>582.4</v>
      </c>
      <c r="K30" s="21">
        <f t="shared" si="2"/>
        <v>-13.5</v>
      </c>
      <c r="L30" s="21">
        <f t="shared" si="5"/>
        <v>568.9</v>
      </c>
      <c r="M30" s="21">
        <v>120.1</v>
      </c>
      <c r="N30" s="21">
        <v>209.8</v>
      </c>
      <c r="O30" s="21">
        <v>65</v>
      </c>
      <c r="P30" s="21">
        <v>-3.6</v>
      </c>
      <c r="Q30" s="21">
        <f t="shared" si="7"/>
        <v>61.4</v>
      </c>
      <c r="R30" s="21">
        <v>-13.5</v>
      </c>
      <c r="S30" s="21">
        <f t="shared" si="8"/>
        <v>47.9</v>
      </c>
      <c r="T30" s="21">
        <f t="shared" si="6"/>
        <v>191.09999999999997</v>
      </c>
      <c r="U30" s="21"/>
      <c r="V30" s="21">
        <f t="shared" si="9"/>
        <v>191.09999999999997</v>
      </c>
      <c r="W30" s="21"/>
      <c r="X30" s="21">
        <f t="shared" si="10"/>
        <v>191.09999999999997</v>
      </c>
      <c r="Z30" s="11">
        <f>ROUND($Z$8/$H$8*H30,1)-0.1</f>
        <v>3.6</v>
      </c>
      <c r="AC30" s="11">
        <f t="shared" si="12"/>
        <v>-3.6</v>
      </c>
    </row>
    <row r="31" spans="6:29" ht="18">
      <c r="F31" s="7">
        <f t="shared" si="13"/>
        <v>23</v>
      </c>
      <c r="G31" s="14" t="s">
        <v>79</v>
      </c>
      <c r="H31" s="21">
        <v>371</v>
      </c>
      <c r="I31" s="21">
        <f t="shared" si="1"/>
        <v>-2.3</v>
      </c>
      <c r="J31" s="21">
        <f t="shared" si="4"/>
        <v>368.7</v>
      </c>
      <c r="K31" s="21">
        <f t="shared" si="2"/>
        <v>0</v>
      </c>
      <c r="L31" s="21">
        <f t="shared" si="5"/>
        <v>368.7</v>
      </c>
      <c r="M31" s="21">
        <v>76</v>
      </c>
      <c r="N31" s="21">
        <v>132.9</v>
      </c>
      <c r="O31" s="21">
        <v>41.2</v>
      </c>
      <c r="P31" s="21">
        <v>-2.3</v>
      </c>
      <c r="Q31" s="21">
        <f t="shared" si="7"/>
        <v>38.900000000000006</v>
      </c>
      <c r="R31" s="21"/>
      <c r="S31" s="21">
        <f t="shared" si="8"/>
        <v>38.900000000000006</v>
      </c>
      <c r="T31" s="21">
        <f t="shared" si="6"/>
        <v>120.89999999999999</v>
      </c>
      <c r="U31" s="21"/>
      <c r="V31" s="21">
        <f t="shared" si="9"/>
        <v>120.89999999999999</v>
      </c>
      <c r="W31" s="21"/>
      <c r="X31" s="21">
        <f t="shared" si="10"/>
        <v>120.89999999999999</v>
      </c>
      <c r="Z31" s="11">
        <f t="shared" si="11"/>
        <v>2.3</v>
      </c>
      <c r="AC31" s="11">
        <f t="shared" si="12"/>
        <v>-2.3</v>
      </c>
    </row>
    <row r="32" spans="6:29" ht="18">
      <c r="F32" s="7">
        <f t="shared" si="13"/>
        <v>24</v>
      </c>
      <c r="G32" s="14" t="s">
        <v>80</v>
      </c>
      <c r="H32" s="21">
        <v>172</v>
      </c>
      <c r="I32" s="21">
        <f t="shared" si="1"/>
        <v>-1.1</v>
      </c>
      <c r="J32" s="21">
        <f t="shared" si="4"/>
        <v>170.9</v>
      </c>
      <c r="K32" s="21">
        <f t="shared" si="2"/>
        <v>0</v>
      </c>
      <c r="L32" s="21">
        <f t="shared" si="5"/>
        <v>170.9</v>
      </c>
      <c r="M32" s="21">
        <v>35.3</v>
      </c>
      <c r="N32" s="21">
        <v>61.4</v>
      </c>
      <c r="O32" s="21">
        <v>19.1</v>
      </c>
      <c r="P32" s="21">
        <v>-1.1</v>
      </c>
      <c r="Q32" s="21">
        <f t="shared" si="7"/>
        <v>18</v>
      </c>
      <c r="R32" s="21"/>
      <c r="S32" s="21">
        <f t="shared" si="8"/>
        <v>18</v>
      </c>
      <c r="T32" s="21">
        <f t="shared" si="6"/>
        <v>56.19999999999998</v>
      </c>
      <c r="U32" s="21"/>
      <c r="V32" s="21">
        <f t="shared" si="9"/>
        <v>56.19999999999998</v>
      </c>
      <c r="W32" s="21"/>
      <c r="X32" s="21">
        <f t="shared" si="10"/>
        <v>56.19999999999998</v>
      </c>
      <c r="Z32" s="11">
        <f t="shared" si="11"/>
        <v>1.1</v>
      </c>
      <c r="AC32" s="11">
        <f t="shared" si="12"/>
        <v>-1.1</v>
      </c>
    </row>
    <row r="33" spans="6:29" ht="18">
      <c r="F33" s="7">
        <f t="shared" si="13"/>
        <v>25</v>
      </c>
      <c r="G33" s="14" t="s">
        <v>81</v>
      </c>
      <c r="H33" s="21">
        <v>423</v>
      </c>
      <c r="I33" s="21">
        <f t="shared" si="1"/>
        <v>-2.6</v>
      </c>
      <c r="J33" s="21">
        <f t="shared" si="4"/>
        <v>420.4</v>
      </c>
      <c r="K33" s="21">
        <f t="shared" si="2"/>
        <v>0</v>
      </c>
      <c r="L33" s="21">
        <f t="shared" si="5"/>
        <v>420.4</v>
      </c>
      <c r="M33" s="21">
        <v>86.7</v>
      </c>
      <c r="N33" s="21">
        <v>151.4</v>
      </c>
      <c r="O33" s="21">
        <v>47</v>
      </c>
      <c r="P33" s="21">
        <v>-2.6</v>
      </c>
      <c r="Q33" s="21">
        <f t="shared" si="7"/>
        <v>44.4</v>
      </c>
      <c r="R33" s="21"/>
      <c r="S33" s="21">
        <f t="shared" si="8"/>
        <v>44.4</v>
      </c>
      <c r="T33" s="21">
        <f t="shared" si="6"/>
        <v>137.9</v>
      </c>
      <c r="U33" s="21"/>
      <c r="V33" s="21">
        <f t="shared" si="9"/>
        <v>137.9</v>
      </c>
      <c r="W33" s="21"/>
      <c r="X33" s="21">
        <f t="shared" si="10"/>
        <v>137.9</v>
      </c>
      <c r="Z33" s="11">
        <f t="shared" si="11"/>
        <v>2.6</v>
      </c>
      <c r="AC33" s="11">
        <f t="shared" si="12"/>
        <v>-2.6</v>
      </c>
    </row>
    <row r="34" spans="6:29" ht="18">
      <c r="F34" s="7">
        <f t="shared" si="13"/>
        <v>26</v>
      </c>
      <c r="G34" s="14" t="s">
        <v>82</v>
      </c>
      <c r="H34" s="21">
        <v>326</v>
      </c>
      <c r="I34" s="21">
        <f t="shared" si="1"/>
        <v>-2</v>
      </c>
      <c r="J34" s="21">
        <f t="shared" si="4"/>
        <v>324</v>
      </c>
      <c r="K34" s="21">
        <f t="shared" si="2"/>
        <v>0</v>
      </c>
      <c r="L34" s="21">
        <f t="shared" si="5"/>
        <v>324</v>
      </c>
      <c r="M34" s="21">
        <v>66.8</v>
      </c>
      <c r="N34" s="21">
        <v>116.7</v>
      </c>
      <c r="O34" s="21">
        <v>36.2</v>
      </c>
      <c r="P34" s="21">
        <v>-2</v>
      </c>
      <c r="Q34" s="21">
        <f t="shared" si="7"/>
        <v>34.2</v>
      </c>
      <c r="R34" s="21"/>
      <c r="S34" s="21">
        <f t="shared" si="8"/>
        <v>34.2</v>
      </c>
      <c r="T34" s="21">
        <f t="shared" si="6"/>
        <v>106.3</v>
      </c>
      <c r="U34" s="21"/>
      <c r="V34" s="21">
        <f t="shared" si="9"/>
        <v>106.3</v>
      </c>
      <c r="W34" s="21"/>
      <c r="X34" s="21">
        <f t="shared" si="10"/>
        <v>106.3</v>
      </c>
      <c r="Z34" s="11">
        <f t="shared" si="11"/>
        <v>2</v>
      </c>
      <c r="AC34" s="11">
        <f t="shared" si="12"/>
        <v>-2</v>
      </c>
    </row>
    <row r="35" spans="6:29" ht="18">
      <c r="F35" s="7">
        <f t="shared" si="13"/>
        <v>27</v>
      </c>
      <c r="G35" s="14" t="s">
        <v>83</v>
      </c>
      <c r="H35" s="21">
        <v>431</v>
      </c>
      <c r="I35" s="21">
        <f t="shared" si="1"/>
        <v>-2.7</v>
      </c>
      <c r="J35" s="21">
        <f t="shared" si="4"/>
        <v>428.3</v>
      </c>
      <c r="K35" s="21">
        <f t="shared" si="2"/>
        <v>0</v>
      </c>
      <c r="L35" s="21">
        <f t="shared" si="5"/>
        <v>428.3</v>
      </c>
      <c r="M35" s="21">
        <v>88.4</v>
      </c>
      <c r="N35" s="21">
        <v>154.3</v>
      </c>
      <c r="O35" s="21">
        <v>47.8</v>
      </c>
      <c r="P35" s="21">
        <v>-2.7</v>
      </c>
      <c r="Q35" s="21">
        <f t="shared" si="7"/>
        <v>45.099999999999994</v>
      </c>
      <c r="R35" s="21"/>
      <c r="S35" s="21">
        <f t="shared" si="8"/>
        <v>45.099999999999994</v>
      </c>
      <c r="T35" s="21">
        <f t="shared" si="6"/>
        <v>140.5</v>
      </c>
      <c r="U35" s="21"/>
      <c r="V35" s="21">
        <f t="shared" si="9"/>
        <v>140.5</v>
      </c>
      <c r="W35" s="21"/>
      <c r="X35" s="21">
        <f t="shared" si="10"/>
        <v>140.5</v>
      </c>
      <c r="Z35" s="11">
        <f t="shared" si="11"/>
        <v>2.7</v>
      </c>
      <c r="AC35" s="11">
        <f t="shared" si="12"/>
        <v>-2.7</v>
      </c>
    </row>
    <row r="36" spans="6:29" ht="18">
      <c r="F36" s="7">
        <f t="shared" si="13"/>
        <v>28</v>
      </c>
      <c r="G36" s="14" t="s">
        <v>84</v>
      </c>
      <c r="H36" s="21">
        <v>324</v>
      </c>
      <c r="I36" s="21">
        <f t="shared" si="1"/>
        <v>-2</v>
      </c>
      <c r="J36" s="21">
        <f t="shared" si="4"/>
        <v>322</v>
      </c>
      <c r="K36" s="21">
        <f t="shared" si="2"/>
        <v>0</v>
      </c>
      <c r="L36" s="21">
        <f t="shared" si="5"/>
        <v>322</v>
      </c>
      <c r="M36" s="21">
        <v>66.4</v>
      </c>
      <c r="N36" s="21">
        <v>116</v>
      </c>
      <c r="O36" s="21">
        <v>36</v>
      </c>
      <c r="P36" s="21">
        <v>-2</v>
      </c>
      <c r="Q36" s="21">
        <f t="shared" si="7"/>
        <v>34</v>
      </c>
      <c r="R36" s="21"/>
      <c r="S36" s="21">
        <f t="shared" si="8"/>
        <v>34</v>
      </c>
      <c r="T36" s="21">
        <f t="shared" si="6"/>
        <v>105.60000000000002</v>
      </c>
      <c r="U36" s="21"/>
      <c r="V36" s="21">
        <f t="shared" si="9"/>
        <v>105.60000000000002</v>
      </c>
      <c r="W36" s="21"/>
      <c r="X36" s="21">
        <f t="shared" si="10"/>
        <v>105.60000000000002</v>
      </c>
      <c r="Z36" s="11">
        <f t="shared" si="11"/>
        <v>2</v>
      </c>
      <c r="AC36" s="11">
        <f t="shared" si="12"/>
        <v>-2</v>
      </c>
    </row>
    <row r="37" spans="6:29" ht="18">
      <c r="F37" s="7">
        <f t="shared" si="13"/>
        <v>29</v>
      </c>
      <c r="G37" s="14" t="s">
        <v>85</v>
      </c>
      <c r="H37" s="21">
        <v>373</v>
      </c>
      <c r="I37" s="21">
        <f t="shared" si="1"/>
        <v>-2.3</v>
      </c>
      <c r="J37" s="21">
        <f t="shared" si="4"/>
        <v>370.7</v>
      </c>
      <c r="K37" s="21">
        <f t="shared" si="2"/>
        <v>0</v>
      </c>
      <c r="L37" s="21">
        <f t="shared" si="5"/>
        <v>370.7</v>
      </c>
      <c r="M37" s="21">
        <v>76.5</v>
      </c>
      <c r="N37" s="21">
        <v>133.9</v>
      </c>
      <c r="O37" s="21">
        <v>41.7</v>
      </c>
      <c r="P37" s="21">
        <v>-2.3</v>
      </c>
      <c r="Q37" s="21">
        <f t="shared" si="7"/>
        <v>39.400000000000006</v>
      </c>
      <c r="R37" s="21"/>
      <c r="S37" s="21">
        <f t="shared" si="8"/>
        <v>39.400000000000006</v>
      </c>
      <c r="T37" s="21">
        <f t="shared" si="6"/>
        <v>120.89999999999999</v>
      </c>
      <c r="U37" s="21"/>
      <c r="V37" s="21">
        <f t="shared" si="9"/>
        <v>120.89999999999999</v>
      </c>
      <c r="W37" s="21"/>
      <c r="X37" s="21">
        <f t="shared" si="10"/>
        <v>120.89999999999999</v>
      </c>
      <c r="Z37" s="11">
        <f t="shared" si="11"/>
        <v>2.3</v>
      </c>
      <c r="AC37" s="11">
        <f t="shared" si="12"/>
        <v>-2.3</v>
      </c>
    </row>
    <row r="38" spans="6:30" ht="18">
      <c r="F38" s="7">
        <f t="shared" si="13"/>
        <v>30</v>
      </c>
      <c r="G38" s="14" t="s">
        <v>86</v>
      </c>
      <c r="H38" s="21">
        <v>412</v>
      </c>
      <c r="I38" s="21">
        <f t="shared" si="1"/>
        <v>-2.6</v>
      </c>
      <c r="J38" s="21">
        <f t="shared" si="4"/>
        <v>409.4</v>
      </c>
      <c r="K38" s="21">
        <f t="shared" si="2"/>
        <v>0</v>
      </c>
      <c r="L38" s="21">
        <f t="shared" si="5"/>
        <v>409.4</v>
      </c>
      <c r="M38" s="21">
        <v>84.4</v>
      </c>
      <c r="N38" s="21">
        <v>147.5</v>
      </c>
      <c r="O38" s="21">
        <v>45.7</v>
      </c>
      <c r="P38" s="21"/>
      <c r="Q38" s="21">
        <f t="shared" si="7"/>
        <v>45.7</v>
      </c>
      <c r="R38" s="21"/>
      <c r="S38" s="21">
        <f t="shared" si="8"/>
        <v>45.7</v>
      </c>
      <c r="T38" s="21">
        <f t="shared" si="6"/>
        <v>134.40000000000003</v>
      </c>
      <c r="U38" s="21">
        <v>-2.6</v>
      </c>
      <c r="V38" s="21">
        <f t="shared" si="9"/>
        <v>131.80000000000004</v>
      </c>
      <c r="W38" s="21"/>
      <c r="X38" s="21">
        <f t="shared" si="10"/>
        <v>131.80000000000004</v>
      </c>
      <c r="Z38" s="11">
        <f t="shared" si="11"/>
        <v>2.6</v>
      </c>
      <c r="AA38">
        <f aca="true" t="shared" si="14" ref="AA38:AA43">Z38</f>
        <v>2.6</v>
      </c>
      <c r="AC38" s="11"/>
      <c r="AD38" s="31">
        <f aca="true" t="shared" si="15" ref="AD38:AD43">-AA38</f>
        <v>-2.6</v>
      </c>
    </row>
    <row r="39" spans="6:30" ht="18">
      <c r="F39" s="7">
        <f t="shared" si="13"/>
        <v>31</v>
      </c>
      <c r="G39" s="14" t="s">
        <v>87</v>
      </c>
      <c r="H39" s="21">
        <v>428</v>
      </c>
      <c r="I39" s="21">
        <f t="shared" si="1"/>
        <v>-2.7</v>
      </c>
      <c r="J39" s="21">
        <f t="shared" si="4"/>
        <v>425.3</v>
      </c>
      <c r="K39" s="21">
        <f t="shared" si="2"/>
        <v>0</v>
      </c>
      <c r="L39" s="21">
        <f t="shared" si="5"/>
        <v>425.3</v>
      </c>
      <c r="M39" s="21">
        <v>87.7</v>
      </c>
      <c r="N39" s="21">
        <v>153.2</v>
      </c>
      <c r="O39" s="21">
        <v>47.5</v>
      </c>
      <c r="P39" s="21"/>
      <c r="Q39" s="21">
        <f t="shared" si="7"/>
        <v>47.5</v>
      </c>
      <c r="R39" s="21"/>
      <c r="S39" s="21">
        <f t="shared" si="8"/>
        <v>47.5</v>
      </c>
      <c r="T39" s="21">
        <f t="shared" si="6"/>
        <v>139.60000000000002</v>
      </c>
      <c r="U39" s="21">
        <v>-2.7</v>
      </c>
      <c r="V39" s="21">
        <f t="shared" si="9"/>
        <v>136.90000000000003</v>
      </c>
      <c r="W39" s="21"/>
      <c r="X39" s="21">
        <f t="shared" si="10"/>
        <v>136.90000000000003</v>
      </c>
      <c r="Z39" s="11">
        <f t="shared" si="11"/>
        <v>2.7</v>
      </c>
      <c r="AA39">
        <f t="shared" si="14"/>
        <v>2.7</v>
      </c>
      <c r="AC39" s="11"/>
      <c r="AD39" s="31">
        <f t="shared" si="15"/>
        <v>-2.7</v>
      </c>
    </row>
    <row r="40" spans="6:30" ht="18">
      <c r="F40" s="7">
        <f t="shared" si="13"/>
        <v>32</v>
      </c>
      <c r="G40" s="14" t="s">
        <v>88</v>
      </c>
      <c r="H40" s="21">
        <v>397</v>
      </c>
      <c r="I40" s="21">
        <f t="shared" si="1"/>
        <v>-2.5</v>
      </c>
      <c r="J40" s="21">
        <f t="shared" si="4"/>
        <v>394.5</v>
      </c>
      <c r="K40" s="21">
        <f t="shared" si="2"/>
        <v>0</v>
      </c>
      <c r="L40" s="21">
        <f t="shared" si="5"/>
        <v>394.5</v>
      </c>
      <c r="M40" s="21">
        <v>81.4</v>
      </c>
      <c r="N40" s="21">
        <v>142.1</v>
      </c>
      <c r="O40" s="21">
        <v>44.1</v>
      </c>
      <c r="P40" s="21"/>
      <c r="Q40" s="21">
        <f t="shared" si="7"/>
        <v>44.1</v>
      </c>
      <c r="R40" s="21"/>
      <c r="S40" s="21">
        <f t="shared" si="8"/>
        <v>44.1</v>
      </c>
      <c r="T40" s="21">
        <f t="shared" si="6"/>
        <v>129.40000000000003</v>
      </c>
      <c r="U40" s="21">
        <v>-2.5</v>
      </c>
      <c r="V40" s="21">
        <f t="shared" si="9"/>
        <v>126.90000000000003</v>
      </c>
      <c r="W40" s="21"/>
      <c r="X40" s="21">
        <f t="shared" si="10"/>
        <v>126.90000000000003</v>
      </c>
      <c r="Z40" s="11">
        <f t="shared" si="11"/>
        <v>2.5</v>
      </c>
      <c r="AA40">
        <f t="shared" si="14"/>
        <v>2.5</v>
      </c>
      <c r="AC40" s="11"/>
      <c r="AD40" s="31">
        <f t="shared" si="15"/>
        <v>-2.5</v>
      </c>
    </row>
    <row r="41" spans="6:30" ht="18">
      <c r="F41" s="7">
        <f t="shared" si="13"/>
        <v>33</v>
      </c>
      <c r="G41" s="8" t="s">
        <v>89</v>
      </c>
      <c r="H41" s="21">
        <v>437</v>
      </c>
      <c r="I41" s="21">
        <f t="shared" si="1"/>
        <v>-2.7</v>
      </c>
      <c r="J41" s="21">
        <f t="shared" si="4"/>
        <v>434.3</v>
      </c>
      <c r="K41" s="21">
        <f t="shared" si="2"/>
        <v>0</v>
      </c>
      <c r="L41" s="21">
        <f t="shared" si="5"/>
        <v>434.3</v>
      </c>
      <c r="M41" s="21">
        <v>89.5</v>
      </c>
      <c r="N41" s="21">
        <v>156.3</v>
      </c>
      <c r="O41" s="21">
        <v>48.4</v>
      </c>
      <c r="P41" s="21"/>
      <c r="Q41" s="21">
        <f t="shared" si="7"/>
        <v>48.4</v>
      </c>
      <c r="R41" s="21"/>
      <c r="S41" s="21">
        <f t="shared" si="8"/>
        <v>48.4</v>
      </c>
      <c r="T41" s="21">
        <f t="shared" si="6"/>
        <v>142.79999999999998</v>
      </c>
      <c r="U41" s="21">
        <v>-2.7</v>
      </c>
      <c r="V41" s="21">
        <f t="shared" si="9"/>
        <v>140.1</v>
      </c>
      <c r="W41" s="21"/>
      <c r="X41" s="21">
        <f t="shared" si="10"/>
        <v>140.1</v>
      </c>
      <c r="Z41" s="11">
        <f t="shared" si="11"/>
        <v>2.7</v>
      </c>
      <c r="AA41">
        <f t="shared" si="14"/>
        <v>2.7</v>
      </c>
      <c r="AC41" s="11"/>
      <c r="AD41" s="31">
        <f t="shared" si="15"/>
        <v>-2.7</v>
      </c>
    </row>
    <row r="42" spans="6:30" ht="18">
      <c r="F42" s="7">
        <f t="shared" si="13"/>
        <v>34</v>
      </c>
      <c r="G42" s="14" t="s">
        <v>90</v>
      </c>
      <c r="H42" s="21">
        <v>441</v>
      </c>
      <c r="I42" s="21">
        <f t="shared" si="1"/>
        <v>-2.8</v>
      </c>
      <c r="J42" s="21">
        <f t="shared" si="4"/>
        <v>438.2</v>
      </c>
      <c r="K42" s="21">
        <f t="shared" si="2"/>
        <v>0</v>
      </c>
      <c r="L42" s="21">
        <f t="shared" si="5"/>
        <v>438.2</v>
      </c>
      <c r="M42" s="21">
        <v>90.4</v>
      </c>
      <c r="N42" s="21">
        <v>157.6</v>
      </c>
      <c r="O42" s="21">
        <v>48.8</v>
      </c>
      <c r="P42" s="21"/>
      <c r="Q42" s="21">
        <f t="shared" si="7"/>
        <v>48.8</v>
      </c>
      <c r="R42" s="21"/>
      <c r="S42" s="21">
        <f t="shared" si="8"/>
        <v>48.8</v>
      </c>
      <c r="T42" s="21">
        <f t="shared" si="6"/>
        <v>144.20000000000005</v>
      </c>
      <c r="U42" s="21">
        <v>-2.8</v>
      </c>
      <c r="V42" s="21">
        <f t="shared" si="9"/>
        <v>141.40000000000003</v>
      </c>
      <c r="W42" s="21"/>
      <c r="X42" s="21">
        <f t="shared" si="10"/>
        <v>141.40000000000003</v>
      </c>
      <c r="Z42" s="11">
        <f t="shared" si="11"/>
        <v>2.8</v>
      </c>
      <c r="AA42">
        <f t="shared" si="14"/>
        <v>2.8</v>
      </c>
      <c r="AC42" s="11"/>
      <c r="AD42" s="31">
        <f t="shared" si="15"/>
        <v>-2.8</v>
      </c>
    </row>
    <row r="43" spans="6:30" ht="18">
      <c r="F43" s="7">
        <f t="shared" si="13"/>
        <v>35</v>
      </c>
      <c r="G43" s="14" t="s">
        <v>91</v>
      </c>
      <c r="H43" s="22">
        <v>491</v>
      </c>
      <c r="I43" s="22">
        <f t="shared" si="1"/>
        <v>-3.1</v>
      </c>
      <c r="J43" s="22">
        <f t="shared" si="4"/>
        <v>487.9</v>
      </c>
      <c r="K43" s="22">
        <f t="shared" si="2"/>
        <v>0</v>
      </c>
      <c r="L43" s="22">
        <f t="shared" si="5"/>
        <v>487.9</v>
      </c>
      <c r="M43" s="21">
        <v>100.8</v>
      </c>
      <c r="N43" s="21">
        <v>175.8</v>
      </c>
      <c r="O43" s="21">
        <v>54.4</v>
      </c>
      <c r="P43" s="21"/>
      <c r="Q43" s="22">
        <f t="shared" si="7"/>
        <v>54.4</v>
      </c>
      <c r="R43" s="21"/>
      <c r="S43" s="22">
        <f t="shared" si="8"/>
        <v>54.4</v>
      </c>
      <c r="T43" s="21">
        <f t="shared" si="6"/>
        <v>159.99999999999997</v>
      </c>
      <c r="U43" s="21">
        <v>-3.1</v>
      </c>
      <c r="V43" s="22">
        <f t="shared" si="9"/>
        <v>156.89999999999998</v>
      </c>
      <c r="W43" s="21"/>
      <c r="X43" s="22">
        <f t="shared" si="10"/>
        <v>156.89999999999998</v>
      </c>
      <c r="Z43" s="11">
        <f t="shared" si="11"/>
        <v>3.1</v>
      </c>
      <c r="AA43">
        <f t="shared" si="14"/>
        <v>3.1</v>
      </c>
      <c r="AC43" s="11"/>
      <c r="AD43" s="31">
        <f t="shared" si="15"/>
        <v>-3.1</v>
      </c>
    </row>
    <row r="44" spans="6:27" s="32" customFormat="1" ht="18">
      <c r="F44" s="25"/>
      <c r="G44" s="26" t="s">
        <v>1</v>
      </c>
      <c r="H44" s="20">
        <f>SUM(H45:H80)</f>
        <v>25314</v>
      </c>
      <c r="I44" s="20">
        <f t="shared" si="1"/>
        <v>72</v>
      </c>
      <c r="J44" s="20">
        <f>SUM(J45:J80)</f>
        <v>25386</v>
      </c>
      <c r="K44" s="20">
        <f t="shared" si="2"/>
        <v>28.5</v>
      </c>
      <c r="L44" s="20">
        <f>SUM(L45:L80)</f>
        <v>25414.5</v>
      </c>
      <c r="M44" s="20">
        <f>SUM(M45:M80)</f>
        <v>5188.899999999999</v>
      </c>
      <c r="N44" s="20">
        <f aca="true" t="shared" si="16" ref="N44:V44">SUM(N45:N80)</f>
        <v>9061.6</v>
      </c>
      <c r="O44" s="20">
        <f t="shared" si="16"/>
        <v>2807.9</v>
      </c>
      <c r="P44" s="20">
        <f t="shared" si="16"/>
        <v>54</v>
      </c>
      <c r="Q44" s="20">
        <f t="shared" si="16"/>
        <v>2861.9</v>
      </c>
      <c r="R44" s="20">
        <f>SUM(R45:R80)</f>
        <v>28.5</v>
      </c>
      <c r="S44" s="20">
        <f>SUM(S45:S80)</f>
        <v>2890.4</v>
      </c>
      <c r="T44" s="20">
        <f t="shared" si="16"/>
        <v>8255.6</v>
      </c>
      <c r="U44" s="20">
        <f t="shared" si="16"/>
        <v>18</v>
      </c>
      <c r="V44" s="20">
        <f t="shared" si="16"/>
        <v>8273.6</v>
      </c>
      <c r="W44" s="20">
        <f>SUM(W45:W80)</f>
        <v>0</v>
      </c>
      <c r="X44" s="20">
        <f>SUM(X45:X80)</f>
        <v>8273.6</v>
      </c>
      <c r="AA44" s="32">
        <f>SUM(AA9:AA43)</f>
        <v>18.000000000000004</v>
      </c>
    </row>
    <row r="45" spans="6:24" ht="36">
      <c r="F45" s="7">
        <f>F43+1</f>
        <v>36</v>
      </c>
      <c r="G45" s="8" t="s">
        <v>17</v>
      </c>
      <c r="H45" s="21">
        <v>1169</v>
      </c>
      <c r="I45" s="21">
        <f t="shared" si="1"/>
        <v>0</v>
      </c>
      <c r="J45" s="21">
        <f aca="true" t="shared" si="17" ref="J45:J80">H45+I45</f>
        <v>1169</v>
      </c>
      <c r="K45" s="21">
        <f t="shared" si="2"/>
        <v>0</v>
      </c>
      <c r="L45" s="21">
        <f aca="true" t="shared" si="18" ref="L45:L80">J45+K45</f>
        <v>1169</v>
      </c>
      <c r="M45" s="21">
        <v>238.9</v>
      </c>
      <c r="N45" s="21">
        <v>418.5</v>
      </c>
      <c r="O45" s="21">
        <v>129.9</v>
      </c>
      <c r="P45" s="21"/>
      <c r="Q45" s="21">
        <f t="shared" si="7"/>
        <v>129.9</v>
      </c>
      <c r="R45" s="21"/>
      <c r="S45" s="21">
        <f aca="true" t="shared" si="19" ref="S45:S80">Q45+R45</f>
        <v>129.9</v>
      </c>
      <c r="T45" s="21">
        <f t="shared" si="6"/>
        <v>381.70000000000005</v>
      </c>
      <c r="U45" s="21"/>
      <c r="V45" s="21">
        <f t="shared" si="9"/>
        <v>381.70000000000005</v>
      </c>
      <c r="W45" s="21"/>
      <c r="X45" s="21">
        <f aca="true" t="shared" si="20" ref="X45:X80">V45+W45</f>
        <v>381.70000000000005</v>
      </c>
    </row>
    <row r="46" spans="6:24" ht="18">
      <c r="F46" s="7">
        <f t="shared" si="13"/>
        <v>37</v>
      </c>
      <c r="G46" s="8" t="s">
        <v>19</v>
      </c>
      <c r="H46" s="21">
        <v>1218</v>
      </c>
      <c r="I46" s="21">
        <f t="shared" si="1"/>
        <v>0</v>
      </c>
      <c r="J46" s="21">
        <f t="shared" si="17"/>
        <v>1218</v>
      </c>
      <c r="K46" s="21">
        <f t="shared" si="2"/>
        <v>0</v>
      </c>
      <c r="L46" s="21">
        <f t="shared" si="18"/>
        <v>1218</v>
      </c>
      <c r="M46" s="21">
        <v>250.3</v>
      </c>
      <c r="N46" s="21">
        <v>436</v>
      </c>
      <c r="O46" s="21">
        <v>135.1</v>
      </c>
      <c r="P46" s="21"/>
      <c r="Q46" s="21">
        <f t="shared" si="7"/>
        <v>135.1</v>
      </c>
      <c r="R46" s="21"/>
      <c r="S46" s="21">
        <f t="shared" si="19"/>
        <v>135.1</v>
      </c>
      <c r="T46" s="21">
        <f t="shared" si="6"/>
        <v>396.6</v>
      </c>
      <c r="U46" s="21"/>
      <c r="V46" s="21">
        <f t="shared" si="9"/>
        <v>396.6</v>
      </c>
      <c r="W46" s="21"/>
      <c r="X46" s="21">
        <f t="shared" si="20"/>
        <v>396.6</v>
      </c>
    </row>
    <row r="47" spans="6:24" ht="18">
      <c r="F47" s="7">
        <f t="shared" si="13"/>
        <v>38</v>
      </c>
      <c r="G47" s="8" t="s">
        <v>20</v>
      </c>
      <c r="H47" s="21">
        <v>1220</v>
      </c>
      <c r="I47" s="21">
        <f t="shared" si="1"/>
        <v>0</v>
      </c>
      <c r="J47" s="21">
        <f t="shared" si="17"/>
        <v>1220</v>
      </c>
      <c r="K47" s="21">
        <f t="shared" si="2"/>
        <v>0</v>
      </c>
      <c r="L47" s="21">
        <f t="shared" si="18"/>
        <v>1220</v>
      </c>
      <c r="M47" s="21">
        <v>250.1</v>
      </c>
      <c r="N47" s="21">
        <v>436.5</v>
      </c>
      <c r="O47" s="21">
        <v>135</v>
      </c>
      <c r="P47" s="21"/>
      <c r="Q47" s="21">
        <f t="shared" si="7"/>
        <v>135</v>
      </c>
      <c r="R47" s="21"/>
      <c r="S47" s="21">
        <f t="shared" si="19"/>
        <v>135</v>
      </c>
      <c r="T47" s="21">
        <f t="shared" si="6"/>
        <v>398.4</v>
      </c>
      <c r="U47" s="21"/>
      <c r="V47" s="21">
        <f t="shared" si="9"/>
        <v>398.4</v>
      </c>
      <c r="W47" s="21"/>
      <c r="X47" s="21">
        <f t="shared" si="20"/>
        <v>398.4</v>
      </c>
    </row>
    <row r="48" spans="6:24" ht="18">
      <c r="F48" s="7">
        <f t="shared" si="13"/>
        <v>39</v>
      </c>
      <c r="G48" s="8" t="s">
        <v>22</v>
      </c>
      <c r="H48" s="21">
        <v>818</v>
      </c>
      <c r="I48" s="21">
        <f t="shared" si="1"/>
        <v>0</v>
      </c>
      <c r="J48" s="21">
        <f t="shared" si="17"/>
        <v>818</v>
      </c>
      <c r="K48" s="21">
        <f t="shared" si="2"/>
        <v>0</v>
      </c>
      <c r="L48" s="21">
        <f t="shared" si="18"/>
        <v>818</v>
      </c>
      <c r="M48" s="21">
        <v>167.7</v>
      </c>
      <c r="N48" s="21">
        <v>292.7</v>
      </c>
      <c r="O48" s="21">
        <v>90.9</v>
      </c>
      <c r="P48" s="21"/>
      <c r="Q48" s="21">
        <f t="shared" si="7"/>
        <v>90.9</v>
      </c>
      <c r="R48" s="21"/>
      <c r="S48" s="21">
        <f t="shared" si="19"/>
        <v>90.9</v>
      </c>
      <c r="T48" s="21">
        <f t="shared" si="6"/>
        <v>266.69999999999993</v>
      </c>
      <c r="U48" s="21"/>
      <c r="V48" s="21">
        <f t="shared" si="9"/>
        <v>266.69999999999993</v>
      </c>
      <c r="W48" s="21"/>
      <c r="X48" s="21">
        <f t="shared" si="20"/>
        <v>266.69999999999993</v>
      </c>
    </row>
    <row r="49" spans="6:24" ht="18">
      <c r="F49" s="7">
        <f t="shared" si="13"/>
        <v>40</v>
      </c>
      <c r="G49" s="13" t="s">
        <v>24</v>
      </c>
      <c r="H49" s="21">
        <v>881</v>
      </c>
      <c r="I49" s="21">
        <f t="shared" si="1"/>
        <v>0</v>
      </c>
      <c r="J49" s="21">
        <f t="shared" si="17"/>
        <v>881</v>
      </c>
      <c r="K49" s="21">
        <f t="shared" si="2"/>
        <v>0</v>
      </c>
      <c r="L49" s="21">
        <f t="shared" si="18"/>
        <v>881</v>
      </c>
      <c r="M49" s="21">
        <v>180.6</v>
      </c>
      <c r="N49" s="21">
        <v>315.5</v>
      </c>
      <c r="O49" s="21">
        <v>97.8</v>
      </c>
      <c r="P49" s="21"/>
      <c r="Q49" s="21">
        <f t="shared" si="7"/>
        <v>97.8</v>
      </c>
      <c r="R49" s="21"/>
      <c r="S49" s="21">
        <f t="shared" si="19"/>
        <v>97.8</v>
      </c>
      <c r="T49" s="21">
        <f t="shared" si="6"/>
        <v>287.09999999999997</v>
      </c>
      <c r="U49" s="21"/>
      <c r="V49" s="21">
        <f t="shared" si="9"/>
        <v>287.09999999999997</v>
      </c>
      <c r="W49" s="21"/>
      <c r="X49" s="21">
        <f t="shared" si="20"/>
        <v>287.09999999999997</v>
      </c>
    </row>
    <row r="50" spans="6:24" ht="36">
      <c r="F50" s="7">
        <f t="shared" si="13"/>
        <v>41</v>
      </c>
      <c r="G50" s="13" t="s">
        <v>26</v>
      </c>
      <c r="H50" s="21">
        <v>1019</v>
      </c>
      <c r="I50" s="21">
        <f t="shared" si="1"/>
        <v>0</v>
      </c>
      <c r="J50" s="21">
        <f t="shared" si="17"/>
        <v>1019</v>
      </c>
      <c r="K50" s="21">
        <f t="shared" si="2"/>
        <v>0</v>
      </c>
      <c r="L50" s="21">
        <f t="shared" si="18"/>
        <v>1019</v>
      </c>
      <c r="M50" s="21">
        <v>208.5</v>
      </c>
      <c r="N50" s="21">
        <v>364.8</v>
      </c>
      <c r="O50" s="21">
        <v>113.1</v>
      </c>
      <c r="P50" s="21"/>
      <c r="Q50" s="21">
        <f t="shared" si="7"/>
        <v>113.1</v>
      </c>
      <c r="R50" s="21"/>
      <c r="S50" s="21">
        <f t="shared" si="19"/>
        <v>113.1</v>
      </c>
      <c r="T50" s="21">
        <f t="shared" si="6"/>
        <v>332.6</v>
      </c>
      <c r="U50" s="21"/>
      <c r="V50" s="21">
        <f t="shared" si="9"/>
        <v>332.6</v>
      </c>
      <c r="W50" s="21"/>
      <c r="X50" s="21">
        <f t="shared" si="20"/>
        <v>332.6</v>
      </c>
    </row>
    <row r="51" spans="6:24" ht="18">
      <c r="F51" s="7">
        <f t="shared" si="13"/>
        <v>42</v>
      </c>
      <c r="G51" s="8" t="s">
        <v>28</v>
      </c>
      <c r="H51" s="21">
        <v>1026</v>
      </c>
      <c r="I51" s="21">
        <f t="shared" si="1"/>
        <v>0</v>
      </c>
      <c r="J51" s="21">
        <f t="shared" si="17"/>
        <v>1026</v>
      </c>
      <c r="K51" s="21">
        <f t="shared" si="2"/>
        <v>0</v>
      </c>
      <c r="L51" s="21">
        <f t="shared" si="18"/>
        <v>1026</v>
      </c>
      <c r="M51" s="21">
        <v>210.3</v>
      </c>
      <c r="N51" s="21">
        <v>367.3</v>
      </c>
      <c r="O51" s="21">
        <v>113.8</v>
      </c>
      <c r="P51" s="21"/>
      <c r="Q51" s="21">
        <f t="shared" si="7"/>
        <v>113.8</v>
      </c>
      <c r="R51" s="21"/>
      <c r="S51" s="21">
        <f t="shared" si="19"/>
        <v>113.8</v>
      </c>
      <c r="T51" s="21">
        <f t="shared" si="6"/>
        <v>334.6</v>
      </c>
      <c r="U51" s="21"/>
      <c r="V51" s="21">
        <f t="shared" si="9"/>
        <v>334.6</v>
      </c>
      <c r="W51" s="21"/>
      <c r="X51" s="21">
        <f t="shared" si="20"/>
        <v>334.6</v>
      </c>
    </row>
    <row r="52" spans="6:24" ht="18">
      <c r="F52" s="7">
        <f t="shared" si="13"/>
        <v>43</v>
      </c>
      <c r="G52" s="8" t="s">
        <v>30</v>
      </c>
      <c r="H52" s="21">
        <v>1118</v>
      </c>
      <c r="I52" s="21">
        <f t="shared" si="1"/>
        <v>0</v>
      </c>
      <c r="J52" s="21">
        <f t="shared" si="17"/>
        <v>1118</v>
      </c>
      <c r="K52" s="21">
        <f t="shared" si="2"/>
        <v>0</v>
      </c>
      <c r="L52" s="21">
        <f t="shared" si="18"/>
        <v>1118</v>
      </c>
      <c r="M52" s="21">
        <v>229.1</v>
      </c>
      <c r="N52" s="21">
        <v>400</v>
      </c>
      <c r="O52" s="21">
        <v>123.8</v>
      </c>
      <c r="P52" s="21"/>
      <c r="Q52" s="21">
        <f t="shared" si="7"/>
        <v>123.8</v>
      </c>
      <c r="R52" s="21"/>
      <c r="S52" s="21">
        <f t="shared" si="19"/>
        <v>123.8</v>
      </c>
      <c r="T52" s="21">
        <f t="shared" si="6"/>
        <v>365.09999999999997</v>
      </c>
      <c r="U52" s="21"/>
      <c r="V52" s="21">
        <f t="shared" si="9"/>
        <v>365.09999999999997</v>
      </c>
      <c r="W52" s="21"/>
      <c r="X52" s="21">
        <f t="shared" si="20"/>
        <v>365.09999999999997</v>
      </c>
    </row>
    <row r="53" spans="6:24" ht="18">
      <c r="F53" s="7">
        <f t="shared" si="13"/>
        <v>44</v>
      </c>
      <c r="G53" s="13" t="s">
        <v>31</v>
      </c>
      <c r="H53" s="21">
        <v>578</v>
      </c>
      <c r="I53" s="21">
        <f t="shared" si="1"/>
        <v>0</v>
      </c>
      <c r="J53" s="21">
        <f t="shared" si="17"/>
        <v>578</v>
      </c>
      <c r="K53" s="21">
        <f t="shared" si="2"/>
        <v>0</v>
      </c>
      <c r="L53" s="21">
        <f t="shared" si="18"/>
        <v>578</v>
      </c>
      <c r="M53" s="21">
        <v>118.4</v>
      </c>
      <c r="N53" s="21">
        <v>207</v>
      </c>
      <c r="O53" s="21">
        <v>64.1</v>
      </c>
      <c r="P53" s="21"/>
      <c r="Q53" s="21">
        <f t="shared" si="7"/>
        <v>64.1</v>
      </c>
      <c r="R53" s="21"/>
      <c r="S53" s="21">
        <f t="shared" si="19"/>
        <v>64.1</v>
      </c>
      <c r="T53" s="21">
        <f t="shared" si="6"/>
        <v>188.50000000000003</v>
      </c>
      <c r="U53" s="21"/>
      <c r="V53" s="21">
        <f t="shared" si="9"/>
        <v>188.50000000000003</v>
      </c>
      <c r="W53" s="21"/>
      <c r="X53" s="21">
        <f t="shared" si="20"/>
        <v>188.50000000000003</v>
      </c>
    </row>
    <row r="54" spans="6:24" ht="18">
      <c r="F54" s="7">
        <f t="shared" si="13"/>
        <v>45</v>
      </c>
      <c r="G54" s="14" t="s">
        <v>33</v>
      </c>
      <c r="H54" s="21">
        <v>577</v>
      </c>
      <c r="I54" s="21">
        <f t="shared" si="1"/>
        <v>0</v>
      </c>
      <c r="J54" s="21">
        <f t="shared" si="17"/>
        <v>577</v>
      </c>
      <c r="K54" s="21">
        <f t="shared" si="2"/>
        <v>0</v>
      </c>
      <c r="L54" s="21">
        <f t="shared" si="18"/>
        <v>577</v>
      </c>
      <c r="M54" s="21">
        <v>118.3</v>
      </c>
      <c r="N54" s="21">
        <v>206.4</v>
      </c>
      <c r="O54" s="21">
        <v>64</v>
      </c>
      <c r="P54" s="21"/>
      <c r="Q54" s="21">
        <f t="shared" si="7"/>
        <v>64</v>
      </c>
      <c r="R54" s="21"/>
      <c r="S54" s="21">
        <f t="shared" si="19"/>
        <v>64</v>
      </c>
      <c r="T54" s="21">
        <f t="shared" si="6"/>
        <v>188.29999999999998</v>
      </c>
      <c r="U54" s="21"/>
      <c r="V54" s="21">
        <f t="shared" si="9"/>
        <v>188.29999999999998</v>
      </c>
      <c r="W54" s="21"/>
      <c r="X54" s="21">
        <f t="shared" si="20"/>
        <v>188.29999999999998</v>
      </c>
    </row>
    <row r="55" spans="6:24" ht="18">
      <c r="F55" s="7">
        <f t="shared" si="13"/>
        <v>46</v>
      </c>
      <c r="G55" s="8" t="s">
        <v>35</v>
      </c>
      <c r="H55" s="21">
        <v>869</v>
      </c>
      <c r="I55" s="21">
        <f t="shared" si="1"/>
        <v>0</v>
      </c>
      <c r="J55" s="21">
        <f t="shared" si="17"/>
        <v>869</v>
      </c>
      <c r="K55" s="21">
        <f t="shared" si="2"/>
        <v>0</v>
      </c>
      <c r="L55" s="21">
        <f t="shared" si="18"/>
        <v>869</v>
      </c>
      <c r="M55" s="21">
        <v>178.1</v>
      </c>
      <c r="N55" s="21">
        <v>311</v>
      </c>
      <c r="O55" s="21">
        <v>96.4</v>
      </c>
      <c r="P55" s="21"/>
      <c r="Q55" s="21">
        <f t="shared" si="7"/>
        <v>96.4</v>
      </c>
      <c r="R55" s="21"/>
      <c r="S55" s="21">
        <f t="shared" si="19"/>
        <v>96.4</v>
      </c>
      <c r="T55" s="21">
        <f t="shared" si="6"/>
        <v>283.5</v>
      </c>
      <c r="U55" s="21"/>
      <c r="V55" s="21">
        <f t="shared" si="9"/>
        <v>283.5</v>
      </c>
      <c r="W55" s="21"/>
      <c r="X55" s="21">
        <f t="shared" si="20"/>
        <v>283.5</v>
      </c>
    </row>
    <row r="56" spans="6:24" ht="18">
      <c r="F56" s="7">
        <f t="shared" si="13"/>
        <v>47</v>
      </c>
      <c r="G56" s="8" t="s">
        <v>37</v>
      </c>
      <c r="H56" s="21">
        <v>847</v>
      </c>
      <c r="I56" s="21">
        <f t="shared" si="1"/>
        <v>0</v>
      </c>
      <c r="J56" s="21">
        <f t="shared" si="17"/>
        <v>847</v>
      </c>
      <c r="K56" s="21">
        <f t="shared" si="2"/>
        <v>0</v>
      </c>
      <c r="L56" s="21">
        <f t="shared" si="18"/>
        <v>847</v>
      </c>
      <c r="M56" s="21">
        <v>173.7</v>
      </c>
      <c r="N56" s="21">
        <v>303.1</v>
      </c>
      <c r="O56" s="21">
        <v>94</v>
      </c>
      <c r="P56" s="21"/>
      <c r="Q56" s="21">
        <f t="shared" si="7"/>
        <v>94</v>
      </c>
      <c r="R56" s="21"/>
      <c r="S56" s="21">
        <f t="shared" si="19"/>
        <v>94</v>
      </c>
      <c r="T56" s="21">
        <f t="shared" si="6"/>
        <v>276.19999999999993</v>
      </c>
      <c r="U56" s="21"/>
      <c r="V56" s="21">
        <f t="shared" si="9"/>
        <v>276.19999999999993</v>
      </c>
      <c r="W56" s="21"/>
      <c r="X56" s="21">
        <f t="shared" si="20"/>
        <v>276.19999999999993</v>
      </c>
    </row>
    <row r="57" spans="6:24" ht="18">
      <c r="F57" s="7">
        <f t="shared" si="13"/>
        <v>48</v>
      </c>
      <c r="G57" s="8" t="s">
        <v>39</v>
      </c>
      <c r="H57" s="21">
        <v>946</v>
      </c>
      <c r="I57" s="21">
        <f t="shared" si="1"/>
        <v>0</v>
      </c>
      <c r="J57" s="21">
        <f t="shared" si="17"/>
        <v>946</v>
      </c>
      <c r="K57" s="21">
        <f t="shared" si="2"/>
        <v>0</v>
      </c>
      <c r="L57" s="21">
        <f t="shared" si="18"/>
        <v>946</v>
      </c>
      <c r="M57" s="21">
        <v>194</v>
      </c>
      <c r="N57" s="21">
        <v>338.5</v>
      </c>
      <c r="O57" s="21">
        <v>104.3</v>
      </c>
      <c r="P57" s="21"/>
      <c r="Q57" s="21">
        <f t="shared" si="7"/>
        <v>104.3</v>
      </c>
      <c r="R57" s="21"/>
      <c r="S57" s="21">
        <f t="shared" si="19"/>
        <v>104.3</v>
      </c>
      <c r="T57" s="21">
        <f t="shared" si="6"/>
        <v>309.2</v>
      </c>
      <c r="U57" s="21"/>
      <c r="V57" s="21">
        <f t="shared" si="9"/>
        <v>309.2</v>
      </c>
      <c r="W57" s="21"/>
      <c r="X57" s="21">
        <f t="shared" si="20"/>
        <v>309.2</v>
      </c>
    </row>
    <row r="58" spans="6:24" ht="18">
      <c r="F58" s="7">
        <f t="shared" si="13"/>
        <v>49</v>
      </c>
      <c r="G58" s="8" t="s">
        <v>41</v>
      </c>
      <c r="H58" s="21">
        <v>1043</v>
      </c>
      <c r="I58" s="21">
        <f t="shared" si="1"/>
        <v>0</v>
      </c>
      <c r="J58" s="21">
        <f t="shared" si="17"/>
        <v>1043</v>
      </c>
      <c r="K58" s="21">
        <f t="shared" si="2"/>
        <v>0</v>
      </c>
      <c r="L58" s="21">
        <f t="shared" si="18"/>
        <v>1043</v>
      </c>
      <c r="M58" s="21">
        <v>213.8</v>
      </c>
      <c r="N58" s="21">
        <v>373.4</v>
      </c>
      <c r="O58" s="21">
        <v>115.8</v>
      </c>
      <c r="P58" s="21"/>
      <c r="Q58" s="21">
        <f t="shared" si="7"/>
        <v>115.8</v>
      </c>
      <c r="R58" s="21"/>
      <c r="S58" s="21">
        <f t="shared" si="19"/>
        <v>115.8</v>
      </c>
      <c r="T58" s="21">
        <f t="shared" si="6"/>
        <v>340.00000000000006</v>
      </c>
      <c r="U58" s="21"/>
      <c r="V58" s="21">
        <f t="shared" si="9"/>
        <v>340.00000000000006</v>
      </c>
      <c r="W58" s="21"/>
      <c r="X58" s="21">
        <f t="shared" si="20"/>
        <v>340.00000000000006</v>
      </c>
    </row>
    <row r="59" spans="6:24" ht="18">
      <c r="F59" s="7">
        <f t="shared" si="13"/>
        <v>50</v>
      </c>
      <c r="G59" s="8" t="s">
        <v>42</v>
      </c>
      <c r="H59" s="21">
        <v>678</v>
      </c>
      <c r="I59" s="21">
        <f t="shared" si="1"/>
        <v>0</v>
      </c>
      <c r="J59" s="21">
        <f t="shared" si="17"/>
        <v>678</v>
      </c>
      <c r="K59" s="21">
        <f t="shared" si="2"/>
        <v>0</v>
      </c>
      <c r="L59" s="21">
        <f t="shared" si="18"/>
        <v>678</v>
      </c>
      <c r="M59" s="21">
        <v>139</v>
      </c>
      <c r="N59" s="21">
        <v>242.5</v>
      </c>
      <c r="O59" s="21">
        <v>75</v>
      </c>
      <c r="P59" s="21"/>
      <c r="Q59" s="21">
        <f t="shared" si="7"/>
        <v>75</v>
      </c>
      <c r="R59" s="21"/>
      <c r="S59" s="21">
        <f t="shared" si="19"/>
        <v>75</v>
      </c>
      <c r="T59" s="21">
        <f t="shared" si="6"/>
        <v>221.5</v>
      </c>
      <c r="U59" s="21"/>
      <c r="V59" s="21">
        <f t="shared" si="9"/>
        <v>221.5</v>
      </c>
      <c r="W59" s="21"/>
      <c r="X59" s="21">
        <f t="shared" si="20"/>
        <v>221.5</v>
      </c>
    </row>
    <row r="60" spans="6:24" ht="18">
      <c r="F60" s="7">
        <f t="shared" si="13"/>
        <v>51</v>
      </c>
      <c r="G60" s="13" t="s">
        <v>43</v>
      </c>
      <c r="H60" s="21">
        <v>749</v>
      </c>
      <c r="I60" s="21">
        <f t="shared" si="1"/>
        <v>0</v>
      </c>
      <c r="J60" s="21">
        <f t="shared" si="17"/>
        <v>749</v>
      </c>
      <c r="K60" s="21">
        <f t="shared" si="2"/>
        <v>0</v>
      </c>
      <c r="L60" s="21">
        <f t="shared" si="18"/>
        <v>749</v>
      </c>
      <c r="M60" s="21">
        <v>153.6</v>
      </c>
      <c r="N60" s="21">
        <v>268.1</v>
      </c>
      <c r="O60" s="21">
        <v>83.1</v>
      </c>
      <c r="P60" s="21"/>
      <c r="Q60" s="21">
        <f t="shared" si="7"/>
        <v>83.1</v>
      </c>
      <c r="R60" s="21"/>
      <c r="S60" s="21">
        <f t="shared" si="19"/>
        <v>83.1</v>
      </c>
      <c r="T60" s="21">
        <f t="shared" si="6"/>
        <v>244.19999999999996</v>
      </c>
      <c r="U60" s="21"/>
      <c r="V60" s="21">
        <f t="shared" si="9"/>
        <v>244.19999999999996</v>
      </c>
      <c r="W60" s="21"/>
      <c r="X60" s="21">
        <f t="shared" si="20"/>
        <v>244.19999999999996</v>
      </c>
    </row>
    <row r="61" spans="6:24" ht="18">
      <c r="F61" s="7">
        <f t="shared" si="13"/>
        <v>52</v>
      </c>
      <c r="G61" s="8" t="s">
        <v>45</v>
      </c>
      <c r="H61" s="21">
        <v>887</v>
      </c>
      <c r="I61" s="21">
        <f t="shared" si="1"/>
        <v>0</v>
      </c>
      <c r="J61" s="21">
        <f t="shared" si="17"/>
        <v>887</v>
      </c>
      <c r="K61" s="21">
        <f t="shared" si="2"/>
        <v>0</v>
      </c>
      <c r="L61" s="21">
        <f t="shared" si="18"/>
        <v>887</v>
      </c>
      <c r="M61" s="21">
        <v>181.8</v>
      </c>
      <c r="N61" s="21">
        <v>317.8</v>
      </c>
      <c r="O61" s="21">
        <v>98.4</v>
      </c>
      <c r="P61" s="21"/>
      <c r="Q61" s="21">
        <f t="shared" si="7"/>
        <v>98.4</v>
      </c>
      <c r="R61" s="21"/>
      <c r="S61" s="21">
        <f t="shared" si="19"/>
        <v>98.4</v>
      </c>
      <c r="T61" s="21">
        <f t="shared" si="6"/>
        <v>289</v>
      </c>
      <c r="U61" s="21"/>
      <c r="V61" s="21">
        <f t="shared" si="9"/>
        <v>289</v>
      </c>
      <c r="W61" s="21"/>
      <c r="X61" s="21">
        <f t="shared" si="20"/>
        <v>289</v>
      </c>
    </row>
    <row r="62" spans="6:24" ht="18">
      <c r="F62" s="7">
        <f t="shared" si="13"/>
        <v>53</v>
      </c>
      <c r="G62" s="8" t="s">
        <v>47</v>
      </c>
      <c r="H62" s="21">
        <v>799</v>
      </c>
      <c r="I62" s="21">
        <f t="shared" si="1"/>
        <v>0</v>
      </c>
      <c r="J62" s="21">
        <f t="shared" si="17"/>
        <v>799</v>
      </c>
      <c r="K62" s="21">
        <f t="shared" si="2"/>
        <v>0</v>
      </c>
      <c r="L62" s="21">
        <f t="shared" si="18"/>
        <v>799</v>
      </c>
      <c r="M62" s="21">
        <v>163.8</v>
      </c>
      <c r="N62" s="21">
        <v>285.9</v>
      </c>
      <c r="O62" s="21">
        <v>88.7</v>
      </c>
      <c r="P62" s="21"/>
      <c r="Q62" s="21">
        <f t="shared" si="7"/>
        <v>88.7</v>
      </c>
      <c r="R62" s="21"/>
      <c r="S62" s="21">
        <f t="shared" si="19"/>
        <v>88.7</v>
      </c>
      <c r="T62" s="21">
        <f t="shared" si="6"/>
        <v>260.6000000000001</v>
      </c>
      <c r="U62" s="21"/>
      <c r="V62" s="21">
        <f t="shared" si="9"/>
        <v>260.6000000000001</v>
      </c>
      <c r="W62" s="21"/>
      <c r="X62" s="21">
        <f t="shared" si="20"/>
        <v>260.6000000000001</v>
      </c>
    </row>
    <row r="63" spans="6:24" ht="18">
      <c r="F63" s="7">
        <f t="shared" si="13"/>
        <v>54</v>
      </c>
      <c r="G63" s="8" t="s">
        <v>49</v>
      </c>
      <c r="H63" s="21">
        <v>970</v>
      </c>
      <c r="I63" s="21">
        <f t="shared" si="1"/>
        <v>0</v>
      </c>
      <c r="J63" s="21">
        <f t="shared" si="17"/>
        <v>970</v>
      </c>
      <c r="K63" s="21">
        <f t="shared" si="2"/>
        <v>0</v>
      </c>
      <c r="L63" s="21">
        <f t="shared" si="18"/>
        <v>970</v>
      </c>
      <c r="M63" s="21">
        <v>198.8</v>
      </c>
      <c r="N63" s="21">
        <v>347.3</v>
      </c>
      <c r="O63" s="21">
        <v>107.6</v>
      </c>
      <c r="P63" s="21"/>
      <c r="Q63" s="21">
        <f t="shared" si="7"/>
        <v>107.6</v>
      </c>
      <c r="R63" s="21"/>
      <c r="S63" s="21">
        <f t="shared" si="19"/>
        <v>107.6</v>
      </c>
      <c r="T63" s="21">
        <f t="shared" si="6"/>
        <v>316.30000000000007</v>
      </c>
      <c r="U63" s="21"/>
      <c r="V63" s="21">
        <f t="shared" si="9"/>
        <v>316.30000000000007</v>
      </c>
      <c r="W63" s="21"/>
      <c r="X63" s="21">
        <f t="shared" si="20"/>
        <v>316.30000000000007</v>
      </c>
    </row>
    <row r="64" spans="6:24" ht="18">
      <c r="F64" s="7">
        <f t="shared" si="13"/>
        <v>55</v>
      </c>
      <c r="G64" s="8" t="s">
        <v>51</v>
      </c>
      <c r="H64" s="21">
        <v>206</v>
      </c>
      <c r="I64" s="21">
        <f t="shared" si="1"/>
        <v>0</v>
      </c>
      <c r="J64" s="21">
        <f t="shared" si="17"/>
        <v>206</v>
      </c>
      <c r="K64" s="21">
        <f t="shared" si="2"/>
        <v>0</v>
      </c>
      <c r="L64" s="21">
        <f t="shared" si="18"/>
        <v>206</v>
      </c>
      <c r="M64" s="21">
        <v>42.3</v>
      </c>
      <c r="N64" s="21">
        <v>73.7</v>
      </c>
      <c r="O64" s="21">
        <v>22.9</v>
      </c>
      <c r="P64" s="21"/>
      <c r="Q64" s="21">
        <f t="shared" si="7"/>
        <v>22.9</v>
      </c>
      <c r="R64" s="21"/>
      <c r="S64" s="21">
        <f t="shared" si="19"/>
        <v>22.9</v>
      </c>
      <c r="T64" s="21">
        <f t="shared" si="6"/>
        <v>67.1</v>
      </c>
      <c r="U64" s="21"/>
      <c r="V64" s="21">
        <f t="shared" si="9"/>
        <v>67.1</v>
      </c>
      <c r="W64" s="21"/>
      <c r="X64" s="21">
        <f t="shared" si="20"/>
        <v>67.1</v>
      </c>
    </row>
    <row r="65" spans="6:24" ht="18">
      <c r="F65" s="7">
        <f t="shared" si="13"/>
        <v>56</v>
      </c>
      <c r="G65" s="8" t="s">
        <v>53</v>
      </c>
      <c r="H65" s="21">
        <v>673</v>
      </c>
      <c r="I65" s="21">
        <f t="shared" si="1"/>
        <v>0</v>
      </c>
      <c r="J65" s="21">
        <f t="shared" si="17"/>
        <v>673</v>
      </c>
      <c r="K65" s="21">
        <f t="shared" si="2"/>
        <v>0</v>
      </c>
      <c r="L65" s="21">
        <f t="shared" si="18"/>
        <v>673</v>
      </c>
      <c r="M65" s="21">
        <v>138</v>
      </c>
      <c r="N65" s="21">
        <v>240.8</v>
      </c>
      <c r="O65" s="21">
        <v>74.7</v>
      </c>
      <c r="P65" s="21"/>
      <c r="Q65" s="21">
        <f t="shared" si="7"/>
        <v>74.7</v>
      </c>
      <c r="R65" s="21"/>
      <c r="S65" s="21">
        <f t="shared" si="19"/>
        <v>74.7</v>
      </c>
      <c r="T65" s="21">
        <f t="shared" si="6"/>
        <v>219.5</v>
      </c>
      <c r="U65" s="21"/>
      <c r="V65" s="21">
        <f t="shared" si="9"/>
        <v>219.5</v>
      </c>
      <c r="W65" s="21"/>
      <c r="X65" s="21">
        <f t="shared" si="20"/>
        <v>219.5</v>
      </c>
    </row>
    <row r="66" spans="6:24" ht="18">
      <c r="F66" s="7">
        <f t="shared" si="13"/>
        <v>57</v>
      </c>
      <c r="G66" s="8" t="s">
        <v>92</v>
      </c>
      <c r="H66" s="21">
        <v>280</v>
      </c>
      <c r="I66" s="21">
        <f t="shared" si="1"/>
        <v>0</v>
      </c>
      <c r="J66" s="21">
        <f t="shared" si="17"/>
        <v>280</v>
      </c>
      <c r="K66" s="21">
        <f t="shared" si="2"/>
        <v>0</v>
      </c>
      <c r="L66" s="21">
        <f t="shared" si="18"/>
        <v>280</v>
      </c>
      <c r="M66" s="21">
        <v>57.4</v>
      </c>
      <c r="N66" s="21">
        <v>100.2</v>
      </c>
      <c r="O66" s="21">
        <v>31.1</v>
      </c>
      <c r="P66" s="21"/>
      <c r="Q66" s="21">
        <f t="shared" si="7"/>
        <v>31.1</v>
      </c>
      <c r="R66" s="21"/>
      <c r="S66" s="21">
        <f t="shared" si="19"/>
        <v>31.1</v>
      </c>
      <c r="T66" s="21">
        <f t="shared" si="6"/>
        <v>91.29999999999998</v>
      </c>
      <c r="U66" s="21"/>
      <c r="V66" s="21">
        <f t="shared" si="9"/>
        <v>91.29999999999998</v>
      </c>
      <c r="W66" s="21"/>
      <c r="X66" s="21">
        <f t="shared" si="20"/>
        <v>91.29999999999998</v>
      </c>
    </row>
    <row r="67" spans="6:24" ht="36">
      <c r="F67" s="7">
        <f t="shared" si="13"/>
        <v>58</v>
      </c>
      <c r="G67" s="8" t="s">
        <v>93</v>
      </c>
      <c r="H67" s="21">
        <v>1398</v>
      </c>
      <c r="I67" s="21">
        <f t="shared" si="1"/>
        <v>0</v>
      </c>
      <c r="J67" s="21">
        <f t="shared" si="17"/>
        <v>1398</v>
      </c>
      <c r="K67" s="21">
        <f t="shared" si="2"/>
        <v>0</v>
      </c>
      <c r="L67" s="21">
        <f t="shared" si="18"/>
        <v>1398</v>
      </c>
      <c r="M67" s="21">
        <v>286.5</v>
      </c>
      <c r="N67" s="21">
        <v>500.5</v>
      </c>
      <c r="O67" s="21">
        <v>155.2</v>
      </c>
      <c r="P67" s="21"/>
      <c r="Q67" s="21">
        <f t="shared" si="7"/>
        <v>155.2</v>
      </c>
      <c r="R67" s="21"/>
      <c r="S67" s="21">
        <f t="shared" si="19"/>
        <v>155.2</v>
      </c>
      <c r="T67" s="21">
        <f t="shared" si="6"/>
        <v>455.8</v>
      </c>
      <c r="U67" s="21"/>
      <c r="V67" s="21">
        <f t="shared" si="9"/>
        <v>455.8</v>
      </c>
      <c r="W67" s="21"/>
      <c r="X67" s="21">
        <f t="shared" si="20"/>
        <v>455.8</v>
      </c>
    </row>
    <row r="68" spans="6:24" ht="18">
      <c r="F68" s="7">
        <f t="shared" si="13"/>
        <v>59</v>
      </c>
      <c r="G68" s="8" t="s">
        <v>94</v>
      </c>
      <c r="H68" s="21">
        <v>116</v>
      </c>
      <c r="I68" s="21">
        <f t="shared" si="1"/>
        <v>0</v>
      </c>
      <c r="J68" s="21">
        <f t="shared" si="17"/>
        <v>116</v>
      </c>
      <c r="K68" s="21">
        <f t="shared" si="2"/>
        <v>0</v>
      </c>
      <c r="L68" s="21">
        <f t="shared" si="18"/>
        <v>116</v>
      </c>
      <c r="M68" s="21">
        <v>23.8</v>
      </c>
      <c r="N68" s="21">
        <v>41.5</v>
      </c>
      <c r="O68" s="21">
        <v>12.9</v>
      </c>
      <c r="P68" s="21"/>
      <c r="Q68" s="21">
        <f t="shared" si="7"/>
        <v>12.9</v>
      </c>
      <c r="R68" s="21"/>
      <c r="S68" s="21">
        <f t="shared" si="19"/>
        <v>12.9</v>
      </c>
      <c r="T68" s="21">
        <f t="shared" si="6"/>
        <v>37.800000000000004</v>
      </c>
      <c r="U68" s="21"/>
      <c r="V68" s="21">
        <f t="shared" si="9"/>
        <v>37.800000000000004</v>
      </c>
      <c r="W68" s="21"/>
      <c r="X68" s="21">
        <f t="shared" si="20"/>
        <v>37.800000000000004</v>
      </c>
    </row>
    <row r="69" spans="6:24" ht="18">
      <c r="F69" s="7">
        <f t="shared" si="13"/>
        <v>60</v>
      </c>
      <c r="G69" s="8" t="s">
        <v>95</v>
      </c>
      <c r="H69" s="21">
        <v>472</v>
      </c>
      <c r="I69" s="21">
        <f t="shared" si="1"/>
        <v>0</v>
      </c>
      <c r="J69" s="21">
        <f t="shared" si="17"/>
        <v>472</v>
      </c>
      <c r="K69" s="21">
        <f t="shared" si="2"/>
        <v>0</v>
      </c>
      <c r="L69" s="21">
        <f t="shared" si="18"/>
        <v>472</v>
      </c>
      <c r="M69" s="21">
        <v>96.7</v>
      </c>
      <c r="N69" s="21">
        <v>169</v>
      </c>
      <c r="O69" s="21">
        <v>52.4</v>
      </c>
      <c r="P69" s="21"/>
      <c r="Q69" s="21">
        <f t="shared" si="7"/>
        <v>52.4</v>
      </c>
      <c r="R69" s="21"/>
      <c r="S69" s="21">
        <f t="shared" si="19"/>
        <v>52.4</v>
      </c>
      <c r="T69" s="21">
        <f t="shared" si="6"/>
        <v>153.9</v>
      </c>
      <c r="U69" s="21"/>
      <c r="V69" s="21">
        <f t="shared" si="9"/>
        <v>153.9</v>
      </c>
      <c r="W69" s="21"/>
      <c r="X69" s="21">
        <f t="shared" si="20"/>
        <v>153.9</v>
      </c>
    </row>
    <row r="70" spans="6:24" ht="18">
      <c r="F70" s="7">
        <f t="shared" si="13"/>
        <v>61</v>
      </c>
      <c r="G70" s="8" t="s">
        <v>96</v>
      </c>
      <c r="H70" s="21">
        <v>203</v>
      </c>
      <c r="I70" s="21">
        <f t="shared" si="1"/>
        <v>0</v>
      </c>
      <c r="J70" s="21">
        <f t="shared" si="17"/>
        <v>203</v>
      </c>
      <c r="K70" s="21">
        <f t="shared" si="2"/>
        <v>0</v>
      </c>
      <c r="L70" s="21">
        <f t="shared" si="18"/>
        <v>203</v>
      </c>
      <c r="M70" s="21">
        <v>41.6</v>
      </c>
      <c r="N70" s="21">
        <v>72.7</v>
      </c>
      <c r="O70" s="21">
        <v>22.6</v>
      </c>
      <c r="P70" s="21"/>
      <c r="Q70" s="21">
        <f t="shared" si="7"/>
        <v>22.6</v>
      </c>
      <c r="R70" s="21"/>
      <c r="S70" s="21">
        <f t="shared" si="19"/>
        <v>22.6</v>
      </c>
      <c r="T70" s="21">
        <f t="shared" si="6"/>
        <v>66.1</v>
      </c>
      <c r="U70" s="21"/>
      <c r="V70" s="21">
        <f t="shared" si="9"/>
        <v>66.1</v>
      </c>
      <c r="W70" s="21"/>
      <c r="X70" s="21">
        <f t="shared" si="20"/>
        <v>66.1</v>
      </c>
    </row>
    <row r="71" spans="6:24" ht="18">
      <c r="F71" s="7">
        <f t="shared" si="13"/>
        <v>62</v>
      </c>
      <c r="G71" s="8" t="s">
        <v>97</v>
      </c>
      <c r="H71" s="21">
        <v>75</v>
      </c>
      <c r="I71" s="21">
        <f t="shared" si="1"/>
        <v>0</v>
      </c>
      <c r="J71" s="21">
        <f t="shared" si="17"/>
        <v>75</v>
      </c>
      <c r="K71" s="21">
        <f t="shared" si="2"/>
        <v>0</v>
      </c>
      <c r="L71" s="21">
        <f t="shared" si="18"/>
        <v>75</v>
      </c>
      <c r="M71" s="21">
        <v>15.5</v>
      </c>
      <c r="N71" s="21">
        <v>26.8</v>
      </c>
      <c r="O71" s="21">
        <v>8.3</v>
      </c>
      <c r="P71" s="21"/>
      <c r="Q71" s="21">
        <f t="shared" si="7"/>
        <v>8.3</v>
      </c>
      <c r="R71" s="21"/>
      <c r="S71" s="21">
        <f t="shared" si="19"/>
        <v>8.3</v>
      </c>
      <c r="T71" s="21">
        <f t="shared" si="6"/>
        <v>24.400000000000002</v>
      </c>
      <c r="U71" s="21"/>
      <c r="V71" s="21">
        <f t="shared" si="9"/>
        <v>24.400000000000002</v>
      </c>
      <c r="W71" s="21"/>
      <c r="X71" s="21">
        <f t="shared" si="20"/>
        <v>24.400000000000002</v>
      </c>
    </row>
    <row r="72" spans="6:24" ht="18" customHeight="1">
      <c r="F72" s="7">
        <f t="shared" si="13"/>
        <v>63</v>
      </c>
      <c r="G72" s="8" t="s">
        <v>98</v>
      </c>
      <c r="H72" s="21">
        <v>822</v>
      </c>
      <c r="I72" s="21">
        <f aca="true" t="shared" si="21" ref="I72:I78">P72+U72</f>
        <v>0</v>
      </c>
      <c r="J72" s="21">
        <f t="shared" si="17"/>
        <v>822</v>
      </c>
      <c r="K72" s="21">
        <f aca="true" t="shared" si="22" ref="K72:K80">R72+W72</f>
        <v>0</v>
      </c>
      <c r="L72" s="21">
        <f t="shared" si="18"/>
        <v>822</v>
      </c>
      <c r="M72" s="21">
        <v>168.5</v>
      </c>
      <c r="N72" s="21">
        <v>294.3</v>
      </c>
      <c r="O72" s="21">
        <v>91.2</v>
      </c>
      <c r="P72" s="21"/>
      <c r="Q72" s="21">
        <f t="shared" si="7"/>
        <v>91.2</v>
      </c>
      <c r="R72" s="21"/>
      <c r="S72" s="21">
        <f t="shared" si="19"/>
        <v>91.2</v>
      </c>
      <c r="T72" s="21">
        <f aca="true" t="shared" si="23" ref="T72:T78">H72-M72-N72-O72</f>
        <v>268</v>
      </c>
      <c r="U72" s="21"/>
      <c r="V72" s="21">
        <f t="shared" si="9"/>
        <v>268</v>
      </c>
      <c r="W72" s="21"/>
      <c r="X72" s="21">
        <f t="shared" si="20"/>
        <v>268</v>
      </c>
    </row>
    <row r="73" spans="6:24" ht="18">
      <c r="F73" s="7">
        <f t="shared" si="13"/>
        <v>64</v>
      </c>
      <c r="G73" s="8" t="s">
        <v>99</v>
      </c>
      <c r="H73" s="21">
        <v>1084</v>
      </c>
      <c r="I73" s="21">
        <f t="shared" si="21"/>
        <v>0</v>
      </c>
      <c r="J73" s="21">
        <f t="shared" si="17"/>
        <v>1084</v>
      </c>
      <c r="K73" s="21">
        <f t="shared" si="22"/>
        <v>0</v>
      </c>
      <c r="L73" s="21">
        <f t="shared" si="18"/>
        <v>1084</v>
      </c>
      <c r="M73" s="21">
        <v>222.2</v>
      </c>
      <c r="N73" s="21">
        <v>388.5</v>
      </c>
      <c r="O73" s="21">
        <v>120.3</v>
      </c>
      <c r="P73" s="21"/>
      <c r="Q73" s="21">
        <f t="shared" si="7"/>
        <v>120.3</v>
      </c>
      <c r="R73" s="21"/>
      <c r="S73" s="21">
        <f t="shared" si="19"/>
        <v>120.3</v>
      </c>
      <c r="T73" s="21">
        <f t="shared" si="23"/>
        <v>352.99999999999994</v>
      </c>
      <c r="U73" s="21"/>
      <c r="V73" s="21">
        <f t="shared" si="9"/>
        <v>352.99999999999994</v>
      </c>
      <c r="W73" s="21"/>
      <c r="X73" s="21">
        <f t="shared" si="20"/>
        <v>352.99999999999994</v>
      </c>
    </row>
    <row r="74" spans="6:24" ht="18">
      <c r="F74" s="7">
        <f t="shared" si="13"/>
        <v>65</v>
      </c>
      <c r="G74" s="8" t="s">
        <v>100</v>
      </c>
      <c r="H74" s="21">
        <v>197</v>
      </c>
      <c r="I74" s="21">
        <f t="shared" si="21"/>
        <v>0</v>
      </c>
      <c r="J74" s="21">
        <f t="shared" si="17"/>
        <v>197</v>
      </c>
      <c r="K74" s="21">
        <f t="shared" si="22"/>
        <v>0</v>
      </c>
      <c r="L74" s="21">
        <f t="shared" si="18"/>
        <v>197</v>
      </c>
      <c r="M74" s="21">
        <v>40.4</v>
      </c>
      <c r="N74" s="21">
        <v>70.5</v>
      </c>
      <c r="O74" s="21">
        <v>21.8</v>
      </c>
      <c r="P74" s="21"/>
      <c r="Q74" s="21">
        <f aca="true" t="shared" si="24" ref="Q74:Q80">O74+P74</f>
        <v>21.8</v>
      </c>
      <c r="R74" s="21"/>
      <c r="S74" s="21">
        <f t="shared" si="19"/>
        <v>21.8</v>
      </c>
      <c r="T74" s="21">
        <f t="shared" si="23"/>
        <v>64.3</v>
      </c>
      <c r="U74" s="21"/>
      <c r="V74" s="21">
        <f aca="true" t="shared" si="25" ref="V74:V80">T74+U74</f>
        <v>64.3</v>
      </c>
      <c r="W74" s="21"/>
      <c r="X74" s="21">
        <f t="shared" si="20"/>
        <v>64.3</v>
      </c>
    </row>
    <row r="75" spans="6:24" ht="36">
      <c r="F75" s="7">
        <f aca="true" t="shared" si="26" ref="F75:F80">F74+1</f>
        <v>66</v>
      </c>
      <c r="G75" s="8" t="s">
        <v>105</v>
      </c>
      <c r="H75" s="21">
        <v>897</v>
      </c>
      <c r="I75" s="21">
        <f t="shared" si="21"/>
        <v>0</v>
      </c>
      <c r="J75" s="21">
        <f t="shared" si="17"/>
        <v>897</v>
      </c>
      <c r="K75" s="21">
        <f t="shared" si="22"/>
        <v>0</v>
      </c>
      <c r="L75" s="21">
        <f t="shared" si="18"/>
        <v>897</v>
      </c>
      <c r="M75" s="21">
        <v>183.9</v>
      </c>
      <c r="N75" s="21">
        <v>321.2</v>
      </c>
      <c r="O75" s="21">
        <v>99.6</v>
      </c>
      <c r="P75" s="21"/>
      <c r="Q75" s="21">
        <f t="shared" si="24"/>
        <v>99.6</v>
      </c>
      <c r="R75" s="21"/>
      <c r="S75" s="21">
        <f t="shared" si="19"/>
        <v>99.6</v>
      </c>
      <c r="T75" s="21">
        <f t="shared" si="23"/>
        <v>292.30000000000007</v>
      </c>
      <c r="U75" s="21"/>
      <c r="V75" s="21">
        <f t="shared" si="25"/>
        <v>292.30000000000007</v>
      </c>
      <c r="W75" s="21"/>
      <c r="X75" s="21">
        <f t="shared" si="20"/>
        <v>292.30000000000007</v>
      </c>
    </row>
    <row r="76" spans="6:24" ht="36">
      <c r="F76" s="7">
        <f t="shared" si="26"/>
        <v>67</v>
      </c>
      <c r="G76" s="8" t="s">
        <v>101</v>
      </c>
      <c r="H76" s="21">
        <v>428</v>
      </c>
      <c r="I76" s="21">
        <f t="shared" si="21"/>
        <v>0</v>
      </c>
      <c r="J76" s="21">
        <f t="shared" si="17"/>
        <v>428</v>
      </c>
      <c r="K76" s="21">
        <f t="shared" si="22"/>
        <v>0</v>
      </c>
      <c r="L76" s="21">
        <f t="shared" si="18"/>
        <v>428</v>
      </c>
      <c r="M76" s="21">
        <v>87.7</v>
      </c>
      <c r="N76" s="21">
        <v>153.3</v>
      </c>
      <c r="O76" s="21">
        <v>47.5</v>
      </c>
      <c r="P76" s="21"/>
      <c r="Q76" s="21">
        <f t="shared" si="24"/>
        <v>47.5</v>
      </c>
      <c r="R76" s="21"/>
      <c r="S76" s="21">
        <f t="shared" si="19"/>
        <v>47.5</v>
      </c>
      <c r="T76" s="21">
        <f t="shared" si="23"/>
        <v>139.5</v>
      </c>
      <c r="U76" s="21"/>
      <c r="V76" s="21">
        <f t="shared" si="25"/>
        <v>139.5</v>
      </c>
      <c r="W76" s="21"/>
      <c r="X76" s="21">
        <f t="shared" si="20"/>
        <v>139.5</v>
      </c>
    </row>
    <row r="77" spans="6:24" ht="18">
      <c r="F77" s="7">
        <f t="shared" si="26"/>
        <v>68</v>
      </c>
      <c r="G77" s="8" t="s">
        <v>102</v>
      </c>
      <c r="H77" s="21">
        <v>358</v>
      </c>
      <c r="I77" s="21">
        <f t="shared" si="21"/>
        <v>0</v>
      </c>
      <c r="J77" s="21">
        <f t="shared" si="17"/>
        <v>358</v>
      </c>
      <c r="K77" s="21">
        <f t="shared" si="22"/>
        <v>0</v>
      </c>
      <c r="L77" s="21">
        <f t="shared" si="18"/>
        <v>358</v>
      </c>
      <c r="M77" s="21">
        <v>73.4</v>
      </c>
      <c r="N77" s="21">
        <v>128.2</v>
      </c>
      <c r="O77" s="21">
        <v>39.7</v>
      </c>
      <c r="P77" s="21"/>
      <c r="Q77" s="21">
        <f t="shared" si="24"/>
        <v>39.7</v>
      </c>
      <c r="R77" s="21"/>
      <c r="S77" s="21">
        <f t="shared" si="19"/>
        <v>39.7</v>
      </c>
      <c r="T77" s="21">
        <f t="shared" si="23"/>
        <v>116.70000000000003</v>
      </c>
      <c r="U77" s="21"/>
      <c r="V77" s="21">
        <f t="shared" si="25"/>
        <v>116.70000000000003</v>
      </c>
      <c r="W77" s="21"/>
      <c r="X77" s="21">
        <f t="shared" si="20"/>
        <v>116.70000000000003</v>
      </c>
    </row>
    <row r="78" spans="6:24" ht="36">
      <c r="F78" s="7">
        <f t="shared" si="26"/>
        <v>69</v>
      </c>
      <c r="G78" s="8" t="s">
        <v>103</v>
      </c>
      <c r="H78" s="21">
        <v>521</v>
      </c>
      <c r="I78" s="21">
        <f t="shared" si="21"/>
        <v>0</v>
      </c>
      <c r="J78" s="21">
        <f t="shared" si="17"/>
        <v>521</v>
      </c>
      <c r="K78" s="21">
        <f t="shared" si="22"/>
        <v>0</v>
      </c>
      <c r="L78" s="21">
        <f t="shared" si="18"/>
        <v>521</v>
      </c>
      <c r="M78" s="21">
        <v>106.9</v>
      </c>
      <c r="N78" s="21">
        <v>186.5</v>
      </c>
      <c r="O78" s="21">
        <v>57.8</v>
      </c>
      <c r="P78" s="21"/>
      <c r="Q78" s="21">
        <f t="shared" si="24"/>
        <v>57.8</v>
      </c>
      <c r="R78" s="21"/>
      <c r="S78" s="21">
        <f t="shared" si="19"/>
        <v>57.8</v>
      </c>
      <c r="T78" s="21">
        <f t="shared" si="23"/>
        <v>169.8</v>
      </c>
      <c r="U78" s="21"/>
      <c r="V78" s="21">
        <f t="shared" si="25"/>
        <v>169.8</v>
      </c>
      <c r="W78" s="21"/>
      <c r="X78" s="21">
        <f t="shared" si="20"/>
        <v>169.8</v>
      </c>
    </row>
    <row r="79" spans="6:24" ht="36">
      <c r="F79" s="7">
        <f t="shared" si="26"/>
        <v>70</v>
      </c>
      <c r="G79" s="8" t="s">
        <v>104</v>
      </c>
      <c r="H79" s="21">
        <v>172</v>
      </c>
      <c r="I79" s="21">
        <f>P79+U79</f>
        <v>0</v>
      </c>
      <c r="J79" s="21">
        <f t="shared" si="17"/>
        <v>172</v>
      </c>
      <c r="K79" s="21">
        <f t="shared" si="22"/>
        <v>0</v>
      </c>
      <c r="L79" s="21">
        <f t="shared" si="18"/>
        <v>172</v>
      </c>
      <c r="M79" s="21">
        <v>35.3</v>
      </c>
      <c r="N79" s="21">
        <v>61.6</v>
      </c>
      <c r="O79" s="21">
        <v>19.1</v>
      </c>
      <c r="P79" s="21"/>
      <c r="Q79" s="21">
        <f t="shared" si="24"/>
        <v>19.1</v>
      </c>
      <c r="R79" s="21"/>
      <c r="S79" s="21">
        <f t="shared" si="19"/>
        <v>19.1</v>
      </c>
      <c r="T79" s="21">
        <f>H79-M79-N79-O79</f>
        <v>55.99999999999999</v>
      </c>
      <c r="U79" s="21"/>
      <c r="V79" s="21">
        <f t="shared" si="25"/>
        <v>55.99999999999999</v>
      </c>
      <c r="W79" s="21"/>
      <c r="X79" s="21">
        <f t="shared" si="20"/>
        <v>55.99999999999999</v>
      </c>
    </row>
    <row r="80" spans="6:24" ht="49.5" customHeight="1">
      <c r="F80" s="7">
        <f t="shared" si="26"/>
        <v>71</v>
      </c>
      <c r="G80" s="40" t="s">
        <v>131</v>
      </c>
      <c r="H80" s="38"/>
      <c r="I80" s="39">
        <v>72</v>
      </c>
      <c r="J80" s="22">
        <f t="shared" si="17"/>
        <v>72</v>
      </c>
      <c r="K80" s="21">
        <f t="shared" si="22"/>
        <v>28.5</v>
      </c>
      <c r="L80" s="22">
        <f t="shared" si="18"/>
        <v>100.5</v>
      </c>
      <c r="M80" s="38"/>
      <c r="N80" s="38"/>
      <c r="O80" s="38"/>
      <c r="P80" s="39">
        <v>54</v>
      </c>
      <c r="Q80" s="21">
        <f t="shared" si="24"/>
        <v>54</v>
      </c>
      <c r="R80" s="39">
        <v>28.5</v>
      </c>
      <c r="S80" s="21">
        <f t="shared" si="19"/>
        <v>82.5</v>
      </c>
      <c r="T80" s="21">
        <f>H80-M80-N80-O80</f>
        <v>0</v>
      </c>
      <c r="U80" s="39">
        <v>18</v>
      </c>
      <c r="V80" s="21">
        <f t="shared" si="25"/>
        <v>18</v>
      </c>
      <c r="W80" s="39"/>
      <c r="X80" s="21">
        <f t="shared" si="20"/>
        <v>18</v>
      </c>
    </row>
    <row r="82" s="1" customFormat="1" ht="12.75"/>
    <row r="83" s="1" customFormat="1" ht="12.75"/>
    <row r="84" spans="1:25" s="18" customFormat="1" ht="52.5" customHeight="1">
      <c r="A84" s="15"/>
      <c r="B84" s="16" t="s">
        <v>54</v>
      </c>
      <c r="C84" s="17"/>
      <c r="D84" s="17"/>
      <c r="E84" s="17"/>
      <c r="F84" s="17"/>
      <c r="G84" s="17" t="s">
        <v>55</v>
      </c>
      <c r="H84" s="17"/>
      <c r="I84" s="17"/>
      <c r="J84" s="17"/>
      <c r="K84" s="17"/>
      <c r="L84" s="17"/>
      <c r="M84" s="17" t="s">
        <v>56</v>
      </c>
      <c r="N84" s="17"/>
      <c r="O84" s="17" t="s">
        <v>56</v>
      </c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="1" customFormat="1" ht="12.75"/>
    <row r="86" s="1" customFormat="1" ht="12.75"/>
  </sheetData>
  <mergeCells count="1">
    <mergeCell ref="G4:O4"/>
  </mergeCells>
  <conditionalFormatting sqref="U1:X1">
    <cfRule type="cellIs" priority="1" dxfId="0" operator="lessThan" stopIfTrue="1">
      <formula>0</formula>
    </cfRule>
  </conditionalFormatting>
  <printOptions/>
  <pageMargins left="0.3937007874015748" right="0.35433070866141736" top="0.984251968503937" bottom="0.5118110236220472" header="0.5118110236220472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="75" zoomScaleNormal="75" workbookViewId="0" topLeftCell="F1">
      <pane xSplit="2" ySplit="7" topLeftCell="H23" activePane="bottomRight" state="frozen"/>
      <selection pane="topLeft" activeCell="F1" sqref="F1"/>
      <selection pane="topRight" activeCell="H1" sqref="H1"/>
      <selection pane="bottomLeft" activeCell="F8" sqref="F8"/>
      <selection pane="bottomRight" activeCell="G43" sqref="G43"/>
    </sheetView>
  </sheetViews>
  <sheetFormatPr defaultColWidth="9.00390625" defaultRowHeight="12.75" outlineLevelCol="1"/>
  <cols>
    <col min="1" max="3" width="0" style="0" hidden="1" customWidth="1" outlineLevel="1"/>
    <col min="4" max="4" width="14.75390625" style="0" hidden="1" customWidth="1" outlineLevel="1"/>
    <col min="5" max="5" width="0" style="0" hidden="1" customWidth="1" outlineLevel="1"/>
    <col min="6" max="6" width="9.25390625" style="0" customWidth="1" collapsed="1"/>
    <col min="7" max="7" width="102.75390625" style="0" customWidth="1"/>
    <col min="8" max="8" width="16.75390625" style="0" customWidth="1"/>
  </cols>
  <sheetData>
    <row r="1" s="1" customFormat="1" ht="18">
      <c r="H1" s="2" t="s">
        <v>122</v>
      </c>
    </row>
    <row r="2" s="1" customFormat="1" ht="18">
      <c r="H2" s="2" t="s">
        <v>2</v>
      </c>
    </row>
    <row r="3" s="1" customFormat="1" ht="18">
      <c r="H3" s="3" t="s">
        <v>121</v>
      </c>
    </row>
    <row r="4" spans="7:8" s="1" customFormat="1" ht="108">
      <c r="G4" s="33" t="s">
        <v>119</v>
      </c>
      <c r="H4" s="33"/>
    </row>
    <row r="5" s="1" customFormat="1" ht="16.5">
      <c r="H5" s="4" t="s">
        <v>3</v>
      </c>
    </row>
    <row r="6" spans="6:8" s="1" customFormat="1" ht="12.75">
      <c r="F6" s="44" t="s">
        <v>4</v>
      </c>
      <c r="G6" s="43" t="s">
        <v>5</v>
      </c>
      <c r="H6" s="46" t="s">
        <v>6</v>
      </c>
    </row>
    <row r="7" spans="6:8" s="1" customFormat="1" ht="12.75">
      <c r="F7" s="45"/>
      <c r="G7" s="43"/>
      <c r="H7" s="46"/>
    </row>
    <row r="8" spans="1:8" s="27" customFormat="1" ht="18">
      <c r="A8" s="23"/>
      <c r="B8" s="23" t="s">
        <v>11</v>
      </c>
      <c r="C8" s="23" t="s">
        <v>12</v>
      </c>
      <c r="D8" s="23"/>
      <c r="E8" s="24"/>
      <c r="F8" s="25"/>
      <c r="G8" s="26" t="s">
        <v>13</v>
      </c>
      <c r="H8" s="19">
        <f>H9+H45</f>
        <v>36847</v>
      </c>
    </row>
    <row r="9" spans="1:8" s="27" customFormat="1" ht="18">
      <c r="A9" s="23" t="s">
        <v>14</v>
      </c>
      <c r="B9" s="23" t="s">
        <v>11</v>
      </c>
      <c r="C9" s="23" t="s">
        <v>12</v>
      </c>
      <c r="D9" s="23" t="s">
        <v>15</v>
      </c>
      <c r="E9" s="24" t="s">
        <v>16</v>
      </c>
      <c r="F9" s="25"/>
      <c r="G9" s="26" t="s">
        <v>0</v>
      </c>
      <c r="H9" s="20">
        <f>SUM(H10:H44)</f>
        <v>11533</v>
      </c>
    </row>
    <row r="10" spans="1:8" s="11" customFormat="1" ht="18">
      <c r="A10" s="5" t="s">
        <v>18</v>
      </c>
      <c r="B10" s="5" t="s">
        <v>11</v>
      </c>
      <c r="C10" s="5" t="s">
        <v>12</v>
      </c>
      <c r="D10" s="5" t="s">
        <v>15</v>
      </c>
      <c r="E10" s="6" t="s">
        <v>16</v>
      </c>
      <c r="F10" s="7">
        <f aca="true" t="shared" si="0" ref="F10:F44">F9+1</f>
        <v>1</v>
      </c>
      <c r="G10" s="8" t="s">
        <v>57</v>
      </c>
      <c r="H10" s="21">
        <v>141</v>
      </c>
    </row>
    <row r="11" spans="1:8" s="11" customFormat="1" ht="18">
      <c r="A11" s="5" t="s">
        <v>21</v>
      </c>
      <c r="B11" s="5" t="s">
        <v>11</v>
      </c>
      <c r="C11" s="5" t="s">
        <v>12</v>
      </c>
      <c r="D11" s="5" t="s">
        <v>15</v>
      </c>
      <c r="E11" s="6" t="s">
        <v>16</v>
      </c>
      <c r="F11" s="7">
        <f t="shared" si="0"/>
        <v>2</v>
      </c>
      <c r="G11" s="14" t="s">
        <v>58</v>
      </c>
      <c r="H11" s="21">
        <v>257</v>
      </c>
    </row>
    <row r="12" spans="1:8" s="11" customFormat="1" ht="18">
      <c r="A12" s="10" t="s">
        <v>23</v>
      </c>
      <c r="B12" s="10" t="s">
        <v>11</v>
      </c>
      <c r="C12" s="10" t="s">
        <v>12</v>
      </c>
      <c r="D12" s="10" t="s">
        <v>15</v>
      </c>
      <c r="E12" s="12" t="s">
        <v>16</v>
      </c>
      <c r="F12" s="7">
        <f t="shared" si="0"/>
        <v>3</v>
      </c>
      <c r="G12" s="14" t="s">
        <v>59</v>
      </c>
      <c r="H12" s="21">
        <v>301</v>
      </c>
    </row>
    <row r="13" spans="1:8" s="11" customFormat="1" ht="18">
      <c r="A13" s="10" t="s">
        <v>25</v>
      </c>
      <c r="B13" s="10" t="s">
        <v>11</v>
      </c>
      <c r="C13" s="10" t="s">
        <v>12</v>
      </c>
      <c r="D13" s="10" t="s">
        <v>15</v>
      </c>
      <c r="E13" s="12" t="s">
        <v>16</v>
      </c>
      <c r="F13" s="7">
        <f t="shared" si="0"/>
        <v>4</v>
      </c>
      <c r="G13" s="14" t="s">
        <v>60</v>
      </c>
      <c r="H13" s="21">
        <v>78</v>
      </c>
    </row>
    <row r="14" spans="1:8" s="11" customFormat="1" ht="18">
      <c r="A14" s="5" t="s">
        <v>27</v>
      </c>
      <c r="B14" s="5" t="s">
        <v>11</v>
      </c>
      <c r="C14" s="5" t="s">
        <v>12</v>
      </c>
      <c r="D14" s="5" t="s">
        <v>15</v>
      </c>
      <c r="E14" s="6" t="s">
        <v>16</v>
      </c>
      <c r="F14" s="7">
        <f t="shared" si="0"/>
        <v>5</v>
      </c>
      <c r="G14" s="14" t="s">
        <v>61</v>
      </c>
      <c r="H14" s="21">
        <v>137</v>
      </c>
    </row>
    <row r="15" spans="1:8" s="11" customFormat="1" ht="18">
      <c r="A15" s="5" t="s">
        <v>29</v>
      </c>
      <c r="B15" s="5" t="s">
        <v>11</v>
      </c>
      <c r="C15" s="5" t="s">
        <v>12</v>
      </c>
      <c r="D15" s="5" t="s">
        <v>15</v>
      </c>
      <c r="E15" s="6" t="s">
        <v>16</v>
      </c>
      <c r="F15" s="7">
        <f t="shared" si="0"/>
        <v>6</v>
      </c>
      <c r="G15" s="14" t="s">
        <v>62</v>
      </c>
      <c r="H15" s="21">
        <v>257</v>
      </c>
    </row>
    <row r="16" spans="1:8" s="11" customFormat="1" ht="18">
      <c r="A16" s="5" t="s">
        <v>32</v>
      </c>
      <c r="B16" s="5" t="s">
        <v>11</v>
      </c>
      <c r="C16" s="5" t="s">
        <v>12</v>
      </c>
      <c r="D16" s="5" t="s">
        <v>15</v>
      </c>
      <c r="E16" s="6" t="s">
        <v>16</v>
      </c>
      <c r="F16" s="7">
        <f t="shared" si="0"/>
        <v>7</v>
      </c>
      <c r="G16" s="14" t="s">
        <v>63</v>
      </c>
      <c r="H16" s="21">
        <v>51</v>
      </c>
    </row>
    <row r="17" spans="1:8" s="11" customFormat="1" ht="18">
      <c r="A17" s="5" t="s">
        <v>34</v>
      </c>
      <c r="B17" s="5" t="s">
        <v>11</v>
      </c>
      <c r="C17" s="5" t="s">
        <v>12</v>
      </c>
      <c r="D17" s="5" t="s">
        <v>15</v>
      </c>
      <c r="E17" s="6" t="s">
        <v>16</v>
      </c>
      <c r="F17" s="7">
        <f t="shared" si="0"/>
        <v>8</v>
      </c>
      <c r="G17" s="14" t="s">
        <v>64</v>
      </c>
      <c r="H17" s="21">
        <v>350</v>
      </c>
    </row>
    <row r="18" spans="1:8" s="11" customFormat="1" ht="18">
      <c r="A18" s="5" t="s">
        <v>36</v>
      </c>
      <c r="B18" s="5" t="s">
        <v>11</v>
      </c>
      <c r="C18" s="5" t="s">
        <v>12</v>
      </c>
      <c r="D18" s="5" t="s">
        <v>15</v>
      </c>
      <c r="E18" s="6" t="s">
        <v>16</v>
      </c>
      <c r="F18" s="7">
        <f t="shared" si="0"/>
        <v>9</v>
      </c>
      <c r="G18" s="14" t="s">
        <v>65</v>
      </c>
      <c r="H18" s="21">
        <v>321</v>
      </c>
    </row>
    <row r="19" spans="1:8" s="11" customFormat="1" ht="18">
      <c r="A19" s="5" t="s">
        <v>38</v>
      </c>
      <c r="B19" s="5" t="s">
        <v>11</v>
      </c>
      <c r="C19" s="5" t="s">
        <v>12</v>
      </c>
      <c r="D19" s="5" t="s">
        <v>15</v>
      </c>
      <c r="E19" s="6" t="s">
        <v>16</v>
      </c>
      <c r="F19" s="7">
        <f t="shared" si="0"/>
        <v>10</v>
      </c>
      <c r="G19" s="8" t="s">
        <v>66</v>
      </c>
      <c r="H19" s="21">
        <v>230</v>
      </c>
    </row>
    <row r="20" spans="1:8" s="11" customFormat="1" ht="18">
      <c r="A20" s="5" t="s">
        <v>40</v>
      </c>
      <c r="B20" s="5" t="s">
        <v>11</v>
      </c>
      <c r="C20" s="5" t="s">
        <v>12</v>
      </c>
      <c r="D20" s="5" t="s">
        <v>15</v>
      </c>
      <c r="E20" s="6" t="s">
        <v>16</v>
      </c>
      <c r="F20" s="7">
        <f t="shared" si="0"/>
        <v>11</v>
      </c>
      <c r="G20" s="8" t="s">
        <v>67</v>
      </c>
      <c r="H20" s="21">
        <v>336</v>
      </c>
    </row>
    <row r="21" spans="1:8" s="11" customFormat="1" ht="18">
      <c r="A21" s="5" t="s">
        <v>44</v>
      </c>
      <c r="B21" s="5" t="s">
        <v>11</v>
      </c>
      <c r="C21" s="5" t="s">
        <v>12</v>
      </c>
      <c r="D21" s="5" t="s">
        <v>15</v>
      </c>
      <c r="E21" s="6" t="s">
        <v>16</v>
      </c>
      <c r="F21" s="7">
        <f t="shared" si="0"/>
        <v>12</v>
      </c>
      <c r="G21" s="14" t="s">
        <v>68</v>
      </c>
      <c r="H21" s="21">
        <v>333</v>
      </c>
    </row>
    <row r="22" spans="1:8" s="11" customFormat="1" ht="18">
      <c r="A22" s="5" t="s">
        <v>46</v>
      </c>
      <c r="B22" s="5" t="s">
        <v>11</v>
      </c>
      <c r="C22" s="5" t="s">
        <v>12</v>
      </c>
      <c r="D22" s="5" t="s">
        <v>15</v>
      </c>
      <c r="E22" s="6" t="s">
        <v>16</v>
      </c>
      <c r="F22" s="7">
        <f t="shared" si="0"/>
        <v>13</v>
      </c>
      <c r="G22" s="14" t="s">
        <v>69</v>
      </c>
      <c r="H22" s="21">
        <v>444</v>
      </c>
    </row>
    <row r="23" spans="1:8" s="11" customFormat="1" ht="18">
      <c r="A23" s="5" t="s">
        <v>48</v>
      </c>
      <c r="B23" s="5" t="s">
        <v>11</v>
      </c>
      <c r="C23" s="5" t="s">
        <v>12</v>
      </c>
      <c r="D23" s="5" t="s">
        <v>15</v>
      </c>
      <c r="E23" s="6" t="s">
        <v>16</v>
      </c>
      <c r="F23" s="7">
        <f t="shared" si="0"/>
        <v>14</v>
      </c>
      <c r="G23" s="14" t="s">
        <v>70</v>
      </c>
      <c r="H23" s="21">
        <v>413</v>
      </c>
    </row>
    <row r="24" spans="1:8" s="11" customFormat="1" ht="18">
      <c r="A24" s="5" t="s">
        <v>50</v>
      </c>
      <c r="B24" s="5" t="s">
        <v>11</v>
      </c>
      <c r="C24" s="5" t="s">
        <v>12</v>
      </c>
      <c r="D24" s="5" t="s">
        <v>15</v>
      </c>
      <c r="E24" s="6" t="s">
        <v>16</v>
      </c>
      <c r="F24" s="7">
        <f t="shared" si="0"/>
        <v>15</v>
      </c>
      <c r="G24" s="14" t="s">
        <v>71</v>
      </c>
      <c r="H24" s="21">
        <v>386</v>
      </c>
    </row>
    <row r="25" spans="1:8" s="11" customFormat="1" ht="18">
      <c r="A25" s="5" t="s">
        <v>52</v>
      </c>
      <c r="B25" s="5" t="s">
        <v>11</v>
      </c>
      <c r="C25" s="5" t="s">
        <v>12</v>
      </c>
      <c r="D25" s="5" t="s">
        <v>15</v>
      </c>
      <c r="E25" s="6" t="s">
        <v>16</v>
      </c>
      <c r="F25" s="7">
        <f t="shared" si="0"/>
        <v>16</v>
      </c>
      <c r="G25" s="14" t="s">
        <v>72</v>
      </c>
      <c r="H25" s="21">
        <v>156</v>
      </c>
    </row>
    <row r="26" spans="6:8" s="9" customFormat="1" ht="18">
      <c r="F26" s="7">
        <f t="shared" si="0"/>
        <v>17</v>
      </c>
      <c r="G26" s="14" t="s">
        <v>73</v>
      </c>
      <c r="H26" s="22">
        <v>468</v>
      </c>
    </row>
    <row r="27" spans="1:9" s="31" customFormat="1" ht="18">
      <c r="A27" s="28"/>
      <c r="B27" s="29" t="s">
        <v>54</v>
      </c>
      <c r="C27" s="30"/>
      <c r="D27" s="30"/>
      <c r="E27" s="30"/>
      <c r="F27" s="7">
        <f t="shared" si="0"/>
        <v>18</v>
      </c>
      <c r="G27" s="14" t="s">
        <v>74</v>
      </c>
      <c r="H27" s="22">
        <v>250</v>
      </c>
      <c r="I27" s="30"/>
    </row>
    <row r="28" spans="6:8" s="9" customFormat="1" ht="18">
      <c r="F28" s="7">
        <f t="shared" si="0"/>
        <v>19</v>
      </c>
      <c r="G28" s="8" t="s">
        <v>75</v>
      </c>
      <c r="H28" s="22">
        <v>735</v>
      </c>
    </row>
    <row r="29" spans="6:8" s="11" customFormat="1" ht="18">
      <c r="F29" s="7">
        <f t="shared" si="0"/>
        <v>20</v>
      </c>
      <c r="G29" s="14" t="s">
        <v>76</v>
      </c>
      <c r="H29" s="21">
        <v>277</v>
      </c>
    </row>
    <row r="30" spans="6:8" s="11" customFormat="1" ht="18">
      <c r="F30" s="7">
        <f t="shared" si="0"/>
        <v>21</v>
      </c>
      <c r="G30" s="8" t="s">
        <v>77</v>
      </c>
      <c r="H30" s="21">
        <v>0</v>
      </c>
    </row>
    <row r="31" spans="6:8" ht="18">
      <c r="F31" s="7">
        <f t="shared" si="0"/>
        <v>22</v>
      </c>
      <c r="G31" s="14" t="s">
        <v>78</v>
      </c>
      <c r="H31" s="21">
        <v>586</v>
      </c>
    </row>
    <row r="32" spans="6:8" ht="18">
      <c r="F32" s="7">
        <f t="shared" si="0"/>
        <v>23</v>
      </c>
      <c r="G32" s="14" t="s">
        <v>79</v>
      </c>
      <c r="H32" s="21">
        <v>371</v>
      </c>
    </row>
    <row r="33" spans="6:8" ht="18">
      <c r="F33" s="7">
        <f t="shared" si="0"/>
        <v>24</v>
      </c>
      <c r="G33" s="14" t="s">
        <v>80</v>
      </c>
      <c r="H33" s="21">
        <v>172</v>
      </c>
    </row>
    <row r="34" spans="6:8" ht="18">
      <c r="F34" s="7">
        <f t="shared" si="0"/>
        <v>25</v>
      </c>
      <c r="G34" s="14" t="s">
        <v>81</v>
      </c>
      <c r="H34" s="21">
        <v>423</v>
      </c>
    </row>
    <row r="35" spans="6:8" ht="18">
      <c r="F35" s="7">
        <f t="shared" si="0"/>
        <v>26</v>
      </c>
      <c r="G35" s="14" t="s">
        <v>82</v>
      </c>
      <c r="H35" s="21">
        <v>326</v>
      </c>
    </row>
    <row r="36" spans="6:8" ht="18">
      <c r="F36" s="7">
        <f t="shared" si="0"/>
        <v>27</v>
      </c>
      <c r="G36" s="14" t="s">
        <v>83</v>
      </c>
      <c r="H36" s="21">
        <v>431</v>
      </c>
    </row>
    <row r="37" spans="6:8" ht="18">
      <c r="F37" s="7">
        <f t="shared" si="0"/>
        <v>28</v>
      </c>
      <c r="G37" s="14" t="s">
        <v>84</v>
      </c>
      <c r="H37" s="21">
        <v>324</v>
      </c>
    </row>
    <row r="38" spans="6:8" ht="18">
      <c r="F38" s="7">
        <f t="shared" si="0"/>
        <v>29</v>
      </c>
      <c r="G38" s="14" t="s">
        <v>85</v>
      </c>
      <c r="H38" s="21">
        <v>373</v>
      </c>
    </row>
    <row r="39" spans="6:8" ht="18">
      <c r="F39" s="7">
        <f t="shared" si="0"/>
        <v>30</v>
      </c>
      <c r="G39" s="14" t="s">
        <v>86</v>
      </c>
      <c r="H39" s="21">
        <v>412</v>
      </c>
    </row>
    <row r="40" spans="6:8" ht="18">
      <c r="F40" s="7">
        <f t="shared" si="0"/>
        <v>31</v>
      </c>
      <c r="G40" s="14" t="s">
        <v>87</v>
      </c>
      <c r="H40" s="21">
        <v>428</v>
      </c>
    </row>
    <row r="41" spans="6:8" ht="18">
      <c r="F41" s="7">
        <f t="shared" si="0"/>
        <v>32</v>
      </c>
      <c r="G41" s="14" t="s">
        <v>88</v>
      </c>
      <c r="H41" s="21">
        <v>397</v>
      </c>
    </row>
    <row r="42" spans="6:8" ht="18">
      <c r="F42" s="7">
        <f t="shared" si="0"/>
        <v>33</v>
      </c>
      <c r="G42" s="8" t="s">
        <v>123</v>
      </c>
      <c r="H42" s="21">
        <v>437</v>
      </c>
    </row>
    <row r="43" spans="6:8" ht="18">
      <c r="F43" s="7">
        <f t="shared" si="0"/>
        <v>34</v>
      </c>
      <c r="G43" s="14" t="s">
        <v>90</v>
      </c>
      <c r="H43" s="21">
        <v>441</v>
      </c>
    </row>
    <row r="44" spans="6:8" ht="18">
      <c r="F44" s="7">
        <f t="shared" si="0"/>
        <v>35</v>
      </c>
      <c r="G44" s="14" t="s">
        <v>91</v>
      </c>
      <c r="H44" s="22">
        <v>491</v>
      </c>
    </row>
    <row r="45" spans="6:8" s="32" customFormat="1" ht="18">
      <c r="F45" s="25"/>
      <c r="G45" s="26" t="s">
        <v>1</v>
      </c>
      <c r="H45" s="19">
        <f>SUM(H46:H80)</f>
        <v>25314</v>
      </c>
    </row>
    <row r="46" spans="6:8" ht="18">
      <c r="F46" s="7">
        <f>F44+1</f>
        <v>36</v>
      </c>
      <c r="G46" s="8" t="s">
        <v>17</v>
      </c>
      <c r="H46" s="21">
        <v>1169</v>
      </c>
    </row>
    <row r="47" spans="6:8" ht="18">
      <c r="F47" s="7">
        <f aca="true" t="shared" si="1" ref="F47:F80">F46+1</f>
        <v>37</v>
      </c>
      <c r="G47" s="8" t="s">
        <v>19</v>
      </c>
      <c r="H47" s="21">
        <v>1218</v>
      </c>
    </row>
    <row r="48" spans="6:8" ht="18">
      <c r="F48" s="7">
        <f t="shared" si="1"/>
        <v>38</v>
      </c>
      <c r="G48" s="8" t="s">
        <v>20</v>
      </c>
      <c r="H48" s="21">
        <v>1220</v>
      </c>
    </row>
    <row r="49" spans="6:8" ht="18">
      <c r="F49" s="7">
        <f t="shared" si="1"/>
        <v>39</v>
      </c>
      <c r="G49" s="8" t="s">
        <v>22</v>
      </c>
      <c r="H49" s="21">
        <v>818</v>
      </c>
    </row>
    <row r="50" spans="6:8" ht="18">
      <c r="F50" s="7">
        <f t="shared" si="1"/>
        <v>40</v>
      </c>
      <c r="G50" s="13" t="s">
        <v>24</v>
      </c>
      <c r="H50" s="21">
        <v>881</v>
      </c>
    </row>
    <row r="51" spans="6:8" ht="18">
      <c r="F51" s="7">
        <f t="shared" si="1"/>
        <v>41</v>
      </c>
      <c r="G51" s="13" t="s">
        <v>26</v>
      </c>
      <c r="H51" s="21">
        <v>1019</v>
      </c>
    </row>
    <row r="52" spans="6:8" ht="18">
      <c r="F52" s="7">
        <f t="shared" si="1"/>
        <v>42</v>
      </c>
      <c r="G52" s="8" t="s">
        <v>28</v>
      </c>
      <c r="H52" s="21">
        <v>1026</v>
      </c>
    </row>
    <row r="53" spans="6:8" ht="18">
      <c r="F53" s="7">
        <f t="shared" si="1"/>
        <v>43</v>
      </c>
      <c r="G53" s="8" t="s">
        <v>30</v>
      </c>
      <c r="H53" s="21">
        <v>1118</v>
      </c>
    </row>
    <row r="54" spans="6:8" ht="18">
      <c r="F54" s="7">
        <f t="shared" si="1"/>
        <v>44</v>
      </c>
      <c r="G54" s="13" t="s">
        <v>31</v>
      </c>
      <c r="H54" s="21">
        <v>578</v>
      </c>
    </row>
    <row r="55" spans="6:8" ht="18">
      <c r="F55" s="7">
        <f t="shared" si="1"/>
        <v>45</v>
      </c>
      <c r="G55" s="14" t="s">
        <v>33</v>
      </c>
      <c r="H55" s="21">
        <v>577</v>
      </c>
    </row>
    <row r="56" spans="6:8" ht="18">
      <c r="F56" s="7">
        <f t="shared" si="1"/>
        <v>46</v>
      </c>
      <c r="G56" s="8" t="s">
        <v>35</v>
      </c>
      <c r="H56" s="21">
        <v>869</v>
      </c>
    </row>
    <row r="57" spans="6:8" ht="18">
      <c r="F57" s="7">
        <f t="shared" si="1"/>
        <v>47</v>
      </c>
      <c r="G57" s="8" t="s">
        <v>37</v>
      </c>
      <c r="H57" s="21">
        <v>847</v>
      </c>
    </row>
    <row r="58" spans="6:8" ht="18">
      <c r="F58" s="7">
        <f t="shared" si="1"/>
        <v>48</v>
      </c>
      <c r="G58" s="8" t="s">
        <v>39</v>
      </c>
      <c r="H58" s="21">
        <v>946</v>
      </c>
    </row>
    <row r="59" spans="6:8" ht="18">
      <c r="F59" s="7">
        <f t="shared" si="1"/>
        <v>49</v>
      </c>
      <c r="G59" s="8" t="s">
        <v>41</v>
      </c>
      <c r="H59" s="21">
        <v>1043</v>
      </c>
    </row>
    <row r="60" spans="6:8" ht="18">
      <c r="F60" s="7">
        <f t="shared" si="1"/>
        <v>50</v>
      </c>
      <c r="G60" s="8" t="s">
        <v>42</v>
      </c>
      <c r="H60" s="21">
        <v>678</v>
      </c>
    </row>
    <row r="61" spans="6:8" ht="18">
      <c r="F61" s="7">
        <f t="shared" si="1"/>
        <v>51</v>
      </c>
      <c r="G61" s="13" t="s">
        <v>43</v>
      </c>
      <c r="H61" s="21">
        <v>749</v>
      </c>
    </row>
    <row r="62" spans="6:8" ht="18">
      <c r="F62" s="7">
        <f t="shared" si="1"/>
        <v>52</v>
      </c>
      <c r="G62" s="8" t="s">
        <v>45</v>
      </c>
      <c r="H62" s="21">
        <v>887</v>
      </c>
    </row>
    <row r="63" spans="6:8" ht="18">
      <c r="F63" s="7">
        <f t="shared" si="1"/>
        <v>53</v>
      </c>
      <c r="G63" s="8" t="s">
        <v>47</v>
      </c>
      <c r="H63" s="21">
        <v>799</v>
      </c>
    </row>
    <row r="64" spans="6:8" ht="18">
      <c r="F64" s="7">
        <f t="shared" si="1"/>
        <v>54</v>
      </c>
      <c r="G64" s="8" t="s">
        <v>49</v>
      </c>
      <c r="H64" s="21">
        <v>970</v>
      </c>
    </row>
    <row r="65" spans="6:8" ht="18">
      <c r="F65" s="7">
        <f t="shared" si="1"/>
        <v>55</v>
      </c>
      <c r="G65" s="8" t="s">
        <v>51</v>
      </c>
      <c r="H65" s="21">
        <v>206</v>
      </c>
    </row>
    <row r="66" spans="6:8" ht="18">
      <c r="F66" s="7">
        <f t="shared" si="1"/>
        <v>56</v>
      </c>
      <c r="G66" s="8" t="s">
        <v>53</v>
      </c>
      <c r="H66" s="21">
        <v>673</v>
      </c>
    </row>
    <row r="67" spans="6:8" ht="18">
      <c r="F67" s="7">
        <f t="shared" si="1"/>
        <v>57</v>
      </c>
      <c r="G67" s="8" t="s">
        <v>92</v>
      </c>
      <c r="H67" s="21">
        <v>280</v>
      </c>
    </row>
    <row r="68" spans="6:8" ht="18">
      <c r="F68" s="7">
        <f t="shared" si="1"/>
        <v>58</v>
      </c>
      <c r="G68" s="8" t="s">
        <v>93</v>
      </c>
      <c r="H68" s="21">
        <v>1398</v>
      </c>
    </row>
    <row r="69" spans="6:8" ht="18">
      <c r="F69" s="7">
        <f t="shared" si="1"/>
        <v>59</v>
      </c>
      <c r="G69" s="8" t="s">
        <v>94</v>
      </c>
      <c r="H69" s="21">
        <v>116</v>
      </c>
    </row>
    <row r="70" spans="6:8" ht="18">
      <c r="F70" s="7">
        <f t="shared" si="1"/>
        <v>60</v>
      </c>
      <c r="G70" s="8" t="s">
        <v>95</v>
      </c>
      <c r="H70" s="21">
        <v>472</v>
      </c>
    </row>
    <row r="71" spans="6:8" ht="18">
      <c r="F71" s="7">
        <f t="shared" si="1"/>
        <v>61</v>
      </c>
      <c r="G71" s="8" t="s">
        <v>96</v>
      </c>
      <c r="H71" s="21">
        <v>203</v>
      </c>
    </row>
    <row r="72" spans="6:8" ht="18">
      <c r="F72" s="7">
        <f t="shared" si="1"/>
        <v>62</v>
      </c>
      <c r="G72" s="8" t="s">
        <v>97</v>
      </c>
      <c r="H72" s="21">
        <v>75</v>
      </c>
    </row>
    <row r="73" spans="6:8" ht="18">
      <c r="F73" s="7">
        <f t="shared" si="1"/>
        <v>63</v>
      </c>
      <c r="G73" s="8" t="s">
        <v>98</v>
      </c>
      <c r="H73" s="21">
        <v>822</v>
      </c>
    </row>
    <row r="74" spans="6:8" ht="18">
      <c r="F74" s="7">
        <f t="shared" si="1"/>
        <v>64</v>
      </c>
      <c r="G74" s="8" t="s">
        <v>99</v>
      </c>
      <c r="H74" s="21">
        <v>1084</v>
      </c>
    </row>
    <row r="75" spans="6:8" ht="18">
      <c r="F75" s="7">
        <f t="shared" si="1"/>
        <v>65</v>
      </c>
      <c r="G75" s="8" t="s">
        <v>100</v>
      </c>
      <c r="H75" s="21">
        <v>197</v>
      </c>
    </row>
    <row r="76" spans="6:8" ht="18">
      <c r="F76" s="7">
        <f t="shared" si="1"/>
        <v>66</v>
      </c>
      <c r="G76" s="8" t="s">
        <v>105</v>
      </c>
      <c r="H76" s="21">
        <v>897</v>
      </c>
    </row>
    <row r="77" spans="6:8" ht="18">
      <c r="F77" s="7">
        <f t="shared" si="1"/>
        <v>67</v>
      </c>
      <c r="G77" s="8" t="s">
        <v>101</v>
      </c>
      <c r="H77" s="21">
        <v>428</v>
      </c>
    </row>
    <row r="78" spans="6:8" ht="18">
      <c r="F78" s="7">
        <f t="shared" si="1"/>
        <v>68</v>
      </c>
      <c r="G78" s="8" t="s">
        <v>102</v>
      </c>
      <c r="H78" s="21">
        <v>358</v>
      </c>
    </row>
    <row r="79" spans="6:8" ht="18">
      <c r="F79" s="7">
        <f t="shared" si="1"/>
        <v>69</v>
      </c>
      <c r="G79" s="8" t="s">
        <v>103</v>
      </c>
      <c r="H79" s="21">
        <v>521</v>
      </c>
    </row>
    <row r="80" spans="6:8" ht="18">
      <c r="F80" s="7">
        <f t="shared" si="1"/>
        <v>70</v>
      </c>
      <c r="G80" s="8" t="s">
        <v>104</v>
      </c>
      <c r="H80" s="21">
        <v>172</v>
      </c>
    </row>
    <row r="81" s="1" customFormat="1" ht="12.75"/>
    <row r="82" s="1" customFormat="1" ht="12.75"/>
    <row r="83" spans="1:9" s="18" customFormat="1" ht="16.5">
      <c r="A83" s="15"/>
      <c r="B83" s="16" t="s">
        <v>54</v>
      </c>
      <c r="C83" s="17"/>
      <c r="D83" s="17"/>
      <c r="E83" s="17"/>
      <c r="F83" s="17"/>
      <c r="G83" s="17" t="s">
        <v>120</v>
      </c>
      <c r="H83" s="17"/>
      <c r="I83" s="17"/>
    </row>
    <row r="84" s="1" customFormat="1" ht="12.75"/>
    <row r="85" s="1" customFormat="1" ht="12.75"/>
  </sheetData>
  <mergeCells count="3">
    <mergeCell ref="G6:G7"/>
    <mergeCell ref="F6:F7"/>
    <mergeCell ref="H6:H7"/>
  </mergeCells>
  <conditionalFormatting sqref="H1">
    <cfRule type="cellIs" priority="1" dxfId="0" operator="lessThan" stopIfTrue="1">
      <formula>0</formula>
    </cfRule>
  </conditionalFormatting>
  <printOptions/>
  <pageMargins left="1.03" right="0.17" top="0.6" bottom="0.31" header="0.5" footer="0.3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Sidorenko</cp:lastModifiedBy>
  <cp:lastPrinted>2006-08-18T04:07:51Z</cp:lastPrinted>
  <dcterms:created xsi:type="dcterms:W3CDTF">2006-03-23T09:33:54Z</dcterms:created>
  <dcterms:modified xsi:type="dcterms:W3CDTF">2006-10-10T02:29:39Z</dcterms:modified>
  <cp:category/>
  <cp:version/>
  <cp:contentType/>
  <cp:contentStatus/>
</cp:coreProperties>
</file>