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Отчет по бюджету _2021 год\РЕШЕНИЕ+ПРИЛОЖЕНИЯ\"/>
    </mc:Choice>
  </mc:AlternateContent>
  <bookViews>
    <workbookView xWindow="480" yWindow="72" windowWidth="11328" windowHeight="9696"/>
  </bookViews>
  <sheets>
    <sheet name="2021" sheetId="9" r:id="rId1"/>
  </sheets>
  <definedNames>
    <definedName name="Z_54F8E77B_6E6D_46C6_96D4_1360194EB8D9_.wvu.Rows" localSheetId="0" hidden="1">'2021'!$1:$1</definedName>
    <definedName name="Z_5544D0CA_3D95_422C_9570_B9852A5B315B_.wvu.Rows" localSheetId="0" hidden="1">'2021'!$1:$1</definedName>
    <definedName name="Z_62985CC3_DF97_4206_BC54_202AB772B729_.wvu.Rows" localSheetId="0" hidden="1">'2021'!$1:$1</definedName>
    <definedName name="Z_89B03837_BF62_4E3C_B803_FE535BF5951D_.wvu.Rows" localSheetId="0" hidden="1">'2021'!$1:$1</definedName>
    <definedName name="Z_C668B1EF_95D8_4A75_A5BB_6EFFF4A16DE3_.wvu.Rows" localSheetId="0" hidden="1">'2021'!$1:$1</definedName>
    <definedName name="Z_EF818546_14E8_46DB_B41D_249CAF383A7E_.wvu.Rows" localSheetId="0" hidden="1">'2021'!$1:$1</definedName>
    <definedName name="_xlnm.Print_Titles" localSheetId="0">'2021'!$12:$12</definedName>
    <definedName name="_xlnm.Print_Area" localSheetId="0">'2021'!$A$1:$I$75</definedName>
  </definedNames>
  <calcPr calcId="152511" fullPrecision="0"/>
  <customWorkbookViews>
    <customWorkbookView name="Жиянова Н.В. - Личное представление" guid="{5544D0CA-3D95-422C-9570-B9852A5B315B}" mergeInterval="0" personalView="1" maximized="1" xWindow="1" yWindow="1" windowWidth="1916" windowHeight="802" activeSheetId="2"/>
    <customWorkbookView name="Chesnokova - Личное представление" guid="{8A0F1BFA-BA2D-4ACD-A309-7FDA14F1DDA2}" mergeInterval="0" personalView="1" maximized="1" xWindow="1" yWindow="1" windowWidth="1920" windowHeight="791" activeSheetId="1" showComments="commIndAndComment"/>
    <customWorkbookView name="Жиянова - Личное представление" guid="{470A0BF3-C16A-4EC2-B378-0794AAC01A88}" mergeInterval="0" personalView="1" maximized="1" xWindow="1" yWindow="1" windowWidth="1920" windowHeight="773" activeSheetId="1"/>
    <customWorkbookView name="Zhiyanova - Личное представление" guid="{54F8E77B-6E6D-46C6-96D4-1360194EB8D9}" mergeInterval="0" personalView="1" maximized="1" xWindow="1" yWindow="1" windowWidth="1920" windowHeight="804" activeSheetId="1"/>
    <customWorkbookView name="Горбачевская М.Ю. - Личное представление" guid="{62985CC3-DF97-4206-BC54-202AB772B729}" mergeInterval="0" personalView="1" maximized="1" xWindow="1" yWindow="1" windowWidth="1920" windowHeight="804" activeSheetId="1"/>
    <customWorkbookView name="Баталова И.М. - Личное представление" guid="{EF818546-14E8-46DB-B41D-249CAF383A7E}" mergeInterval="0" personalView="1" maximized="1" xWindow="-9" yWindow="-9" windowWidth="1938" windowHeight="1050" activeSheetId="7"/>
    <customWorkbookView name="Чеснокова Е.В. - Личное представление" guid="{89B03837-BF62-4E3C-B803-FE535BF5951D}" mergeInterval="0" personalView="1" maximized="1" xWindow="-9" yWindow="-9" windowWidth="1938" windowHeight="1050" activeSheetId="2"/>
  </customWorkbookViews>
</workbook>
</file>

<file path=xl/calcChain.xml><?xml version="1.0" encoding="utf-8"?>
<calcChain xmlns="http://schemas.openxmlformats.org/spreadsheetml/2006/main">
  <c r="I34" i="9" l="1"/>
  <c r="I40" i="9"/>
  <c r="I39" i="9"/>
  <c r="H38" i="9"/>
  <c r="G38" i="9"/>
  <c r="I37" i="9"/>
  <c r="I36" i="9"/>
  <c r="H35" i="9"/>
  <c r="G35" i="9"/>
  <c r="I33" i="9"/>
  <c r="I32" i="9"/>
  <c r="I31" i="9"/>
  <c r="I30" i="9"/>
  <c r="I29" i="9"/>
  <c r="I28" i="9"/>
  <c r="I27" i="9"/>
  <c r="I26" i="9"/>
  <c r="H25" i="9"/>
  <c r="G25" i="9"/>
  <c r="G24" i="9" s="1"/>
  <c r="H23" i="9"/>
  <c r="I23" i="9" s="1"/>
  <c r="I22" i="9"/>
  <c r="I21" i="9"/>
  <c r="H20" i="9"/>
  <c r="G20" i="9"/>
  <c r="I19" i="9"/>
  <c r="I18" i="9"/>
  <c r="I17" i="9"/>
  <c r="I16" i="9"/>
  <c r="H15" i="9"/>
  <c r="I15" i="9" s="1"/>
  <c r="I14" i="9"/>
  <c r="I35" i="9" l="1"/>
  <c r="I38" i="9"/>
  <c r="I25" i="9"/>
  <c r="H24" i="9"/>
  <c r="H41" i="9" s="1"/>
  <c r="I20" i="9"/>
  <c r="H13" i="9"/>
  <c r="G13" i="9"/>
  <c r="G41" i="9" s="1"/>
  <c r="I24" i="9" l="1"/>
  <c r="I41" i="9"/>
  <c r="I13" i="9"/>
</calcChain>
</file>

<file path=xl/sharedStrings.xml><?xml version="1.0" encoding="utf-8"?>
<sst xmlns="http://schemas.openxmlformats.org/spreadsheetml/2006/main" count="72" uniqueCount="68">
  <si>
    <t>(тыс.руб.)</t>
  </si>
  <si>
    <t>1.1.</t>
  </si>
  <si>
    <t>1.2.</t>
  </si>
  <si>
    <t>1.3.</t>
  </si>
  <si>
    <t>2.1.</t>
  </si>
  <si>
    <t>2.2.</t>
  </si>
  <si>
    <t>3.1.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</si>
  <si>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</si>
  <si>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</si>
  <si>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</si>
  <si>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</si>
  <si>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</si>
  <si>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</si>
  <si>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</si>
  <si>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</si>
  <si>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</si>
  <si>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</t>
  </si>
  <si>
    <t>Доходы, в том числе:</t>
  </si>
  <si>
    <t>II</t>
  </si>
  <si>
    <t>Расходы, в том числе:</t>
  </si>
  <si>
    <t>Дефицит</t>
  </si>
  <si>
    <t>доходы от возврата остатков межбюджетных трансфертов прошлых лет</t>
  </si>
  <si>
    <t>3.2.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</si>
  <si>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 – в размере 100%</t>
  </si>
  <si>
    <t>государственная пошлина за выдачу органом местного самоуправления ЗАТО Северск специального разрешения на движение по автомобильным дорогам транспортных средств, осуществляющих перевозки опасных, тяжеловесных и(или) крупногабаритных грузов, зачисляемая в бюджет ЗАТО Северск, - в размере 100%</t>
  </si>
  <si>
    <t>доходы от реализации имущества, находящегося в собственности ЗАТО Северск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имуществу, - в размере 50%</t>
  </si>
  <si>
    <t>плата в счет возмещения вреда, причиняемого автомобильным дорогам общего пользования местного значения транспортными средствами, осуществляющими перевозки тяжеловесных и(или) крупногабаритных грузов, - в размере 100%</t>
  </si>
  <si>
    <t>штрафы за нарушение правил перевозки крупногабаритных и тяжеловесных грузов по автомобильным дорогам общего пользования местного значения - в размере 100%</t>
  </si>
  <si>
    <t>часть средств дотации бюджетам закрытых административно-территориальных образований в сумме, определенной Решением Думы ЗАТО Северск о бюджете ЗАТО Северск на очередной финансовый год и плановый период на осуществление бюджетных инвестиций в строительство и реконструкцию автомобильных дорог</t>
  </si>
  <si>
    <t>прочие денежные взыскания (штрафы) за правонарушения в области дорожного движения – в размере 100%</t>
  </si>
  <si>
    <t>1.4.</t>
  </si>
  <si>
    <t>межбюджетные трансферты на финансовое обеспечение дорожной деятельности в отношении автомобильных дорог местного значения общего пользования, на строительство, реконструкцию, капитальный ремонт и ремонт автомобильных дорог, капитальный ремонт и ремонт дворовых территорий многоквартирных домов, проездов к дворовым территориям многоквартирных домов, а также иных мероприятий, связанных с обеспечением развития дорожного хозяйства муниципального образования ЗАТО Северск – в размере 100%</t>
  </si>
  <si>
    <t>1.5.</t>
  </si>
  <si>
    <t>Н.В.Жиянова</t>
  </si>
  <si>
    <t>1.6.</t>
  </si>
  <si>
    <t>10.</t>
  </si>
  <si>
    <t>1.7.</t>
  </si>
  <si>
    <t>1.8.</t>
  </si>
  <si>
    <t>Е.В.Чеснокова</t>
  </si>
  <si>
    <t>денежные средства, поступающие в бюджет от уплаты неустоек (штрафов, пеней), а так же от возмещения убытков заказчика, взысканных в утановленном порядке в связи с нарушением условий контракта, договорв, финансируемых за счет средств дорожного фонда или в связи с уклоненем от заключения таких контрактов, договорв; денежные средства внесенные в качестве обеспечения заявки на участие в конкурсе или аукционе в случае уклонения от заключения контракта</t>
  </si>
  <si>
    <t>Исполнено</t>
  </si>
  <si>
    <t>Утверждено на 2021 год</t>
  </si>
  <si>
    <t>Приложение 14</t>
  </si>
  <si>
    <t>к Решению Думы ЗАТО Северск</t>
  </si>
  <si>
    <t xml:space="preserve">№ </t>
  </si>
  <si>
    <t>Наименование</t>
  </si>
  <si>
    <t>Процент исполнения</t>
  </si>
  <si>
    <t>(%)</t>
  </si>
  <si>
    <t>УЖКХ ТиС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</si>
  <si>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Северск"_МБЭУ</t>
  </si>
  <si>
    <t>УКС Администрации ЗАТО Северск</t>
  </si>
  <si>
    <t>основное мероприятие: участие в региональном проекте "Дорожная сеть"</t>
  </si>
  <si>
    <t>УВГТ Администрации ЗАТО Северск</t>
  </si>
  <si>
    <t>ведомственная целевая программа "Содержание и ремонт улично-дорожной сети внегородских территорий ЗАТО Северск"</t>
  </si>
  <si>
    <t>77 23 83</t>
  </si>
  <si>
    <t>77 38 86</t>
  </si>
  <si>
    <t>основное мероприятие: приведение объектов муниципальной собственности в соответствие с требованиями нормативных стандартов в части безопасности дорожного движения</t>
  </si>
  <si>
    <t xml:space="preserve">основное мероприятие: организация гостевых стоянок автотранспорта и расширение внутриквартальных проездов </t>
  </si>
  <si>
    <t>ведомственная целевая программа "Текущее содержание объектов улично-дорожной сети г.Северска"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</si>
  <si>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области"_МБЭУ</t>
  </si>
  <si>
    <t>ведомственная целевая программа "Текущее содержание объектов улично-дорожной сети г.Северска"_МБЭУ</t>
  </si>
  <si>
    <t>основное мероприятие: устройство и ремонт остановок общественного транспорта_МБЭУ</t>
  </si>
  <si>
    <t>основное мероприятие: приведение объектов муниципальной собственности в соответствие с требованиями нормативных стандартов в части безопасности дорожного движения_МБЭУ</t>
  </si>
  <si>
    <t>основное мероприятие: строительство и ремонт объектов улично-дорожной сети</t>
  </si>
  <si>
    <t xml:space="preserve">расходы из резервного фонда финансирования непредвиденных расходов Администрации Томской области </t>
  </si>
  <si>
    <t>1.9.</t>
  </si>
  <si>
    <t>Отчет об использовании муниципального дорожного фонда за счет средств бюджета
 ЗАТО Северск за 2021 год</t>
  </si>
  <si>
    <r>
      <t>от__</t>
    </r>
    <r>
      <rPr>
        <u/>
        <sz val="12"/>
        <rFont val="Times New Roman"/>
        <family val="1"/>
        <charset val="204"/>
      </rPr>
      <t>28.04.2022</t>
    </r>
    <r>
      <rPr>
        <sz val="12"/>
        <rFont val="Times New Roman"/>
        <family val="1"/>
        <charset val="204"/>
      </rPr>
      <t>___ №___</t>
    </r>
    <r>
      <rPr>
        <u/>
        <sz val="12"/>
        <rFont val="Times New Roman"/>
        <family val="1"/>
        <charset val="204"/>
      </rPr>
      <t>24/1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</si>
</sst>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11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</xf>
  </cellStyleXfs>
  <cellXfs count="85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/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4" fontId="3" fillId="2" borderId="1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4" fontId="8" fillId="2" borderId="1" xfId="0" applyNumberFormat="1" applyFont="1" applyFill="1" applyBorder="1" applyAlignment="1" applyProtection="1">
      <alignment vertical="center" wrapText="1"/>
    </xf>
    <xf numFmtId="4" fontId="3" fillId="0" borderId="1" xfId="0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0" xfId="0" applyNumberFormat="1" applyFont="1" applyFill="1" applyAlignment="1">
      <alignment vertical="top"/>
    </xf>
    <xf numFmtId="165" fontId="1" fillId="0" borderId="0" xfId="1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 shrinkToFit="1"/>
    </xf>
    <xf numFmtId="0" fontId="1" fillId="2" borderId="3" xfId="0" applyNumberFormat="1" applyFont="1" applyFill="1" applyBorder="1" applyAlignment="1">
      <alignment horizontal="left" vertical="center" wrapText="1" shrinkToFit="1"/>
    </xf>
    <xf numFmtId="0" fontId="1" fillId="2" borderId="4" xfId="0" applyNumberFormat="1" applyFont="1" applyFill="1" applyBorder="1" applyAlignment="1">
      <alignment horizontal="left" vertical="center" wrapText="1" shrinkToFi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 shrinkToFit="1"/>
    </xf>
    <xf numFmtId="0" fontId="1" fillId="0" borderId="6" xfId="0" applyNumberFormat="1" applyFont="1" applyBorder="1" applyAlignment="1">
      <alignment horizontal="left" vertical="center" wrapText="1" shrinkToFit="1"/>
    </xf>
    <xf numFmtId="0" fontId="1" fillId="0" borderId="7" xfId="0" applyNumberFormat="1" applyFont="1" applyBorder="1" applyAlignment="1">
      <alignment horizontal="left" vertical="center" wrapText="1" shrinkToFit="1"/>
    </xf>
    <xf numFmtId="20" fontId="1" fillId="2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 wrapText="1" shrinkToFit="1"/>
    </xf>
    <xf numFmtId="0" fontId="5" fillId="2" borderId="3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left" vertical="center" wrapText="1" shrinkToFit="1"/>
    </xf>
  </cellXfs>
  <cellStyles count="2">
    <cellStyle name="Обычный" xfId="0" builtinId="0"/>
    <cellStyle name="Обычный_proekt_2005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I75"/>
  <sheetViews>
    <sheetView tabSelected="1" view="pageBreakPreview" topLeftCell="A23" zoomScaleNormal="90" zoomScaleSheetLayoutView="100" workbookViewId="0">
      <selection activeCell="H24" sqref="H24"/>
    </sheetView>
  </sheetViews>
  <sheetFormatPr defaultColWidth="8.88671875" defaultRowHeight="15.6" x14ac:dyDescent="0.25"/>
  <cols>
    <col min="1" max="1" width="4.5546875" style="3" customWidth="1"/>
    <col min="2" max="2" width="6.33203125" style="4" customWidth="1"/>
    <col min="3" max="3" width="8.44140625" style="1" customWidth="1"/>
    <col min="4" max="4" width="26.33203125" style="1" customWidth="1"/>
    <col min="5" max="5" width="8.6640625" style="1" customWidth="1"/>
    <col min="6" max="6" width="33.6640625" style="1" customWidth="1"/>
    <col min="7" max="7" width="12.33203125" style="3" customWidth="1"/>
    <col min="8" max="8" width="12.109375" style="3" customWidth="1"/>
    <col min="9" max="9" width="8.109375" style="3" customWidth="1"/>
    <col min="10" max="16384" width="8.88671875" style="3"/>
  </cols>
  <sheetData>
    <row r="1" spans="1:9" hidden="1" x14ac:dyDescent="0.3">
      <c r="B1" s="8"/>
      <c r="C1" s="8"/>
      <c r="D1" s="8"/>
      <c r="E1" s="8"/>
      <c r="F1" s="8"/>
      <c r="G1" s="8"/>
      <c r="H1" s="8"/>
    </row>
    <row r="2" spans="1:9" x14ac:dyDescent="0.3">
      <c r="B2" s="8"/>
      <c r="C2" s="8"/>
      <c r="D2" s="8"/>
      <c r="E2" s="8"/>
      <c r="F2" s="8"/>
      <c r="G2" s="27" t="s">
        <v>42</v>
      </c>
      <c r="H2" s="8"/>
    </row>
    <row r="3" spans="1:9" x14ac:dyDescent="0.3">
      <c r="B3" s="8"/>
      <c r="C3" s="8"/>
      <c r="D3" s="8"/>
      <c r="E3" s="8"/>
      <c r="F3" s="8"/>
      <c r="G3" s="28" t="s">
        <v>43</v>
      </c>
      <c r="H3" s="8"/>
    </row>
    <row r="4" spans="1:9" x14ac:dyDescent="0.3">
      <c r="B4" s="8"/>
      <c r="C4" s="8"/>
      <c r="D4" s="8"/>
      <c r="E4" s="8"/>
      <c r="F4" s="8"/>
      <c r="G4" s="28" t="s">
        <v>67</v>
      </c>
      <c r="H4" s="8"/>
    </row>
    <row r="5" spans="1:9" x14ac:dyDescent="0.3">
      <c r="B5" s="8"/>
      <c r="C5" s="8"/>
      <c r="D5" s="8"/>
      <c r="E5" s="8"/>
      <c r="F5" s="8"/>
      <c r="G5" s="17"/>
      <c r="H5" s="8"/>
    </row>
    <row r="6" spans="1:9" ht="36.6" customHeight="1" x14ac:dyDescent="0.25">
      <c r="A6" s="31" t="s">
        <v>66</v>
      </c>
      <c r="B6" s="32"/>
      <c r="C6" s="32"/>
      <c r="D6" s="32"/>
      <c r="E6" s="32"/>
      <c r="F6" s="32"/>
      <c r="G6" s="32"/>
      <c r="H6" s="32"/>
      <c r="I6" s="32"/>
    </row>
    <row r="7" spans="1:9" x14ac:dyDescent="0.25">
      <c r="A7" s="13"/>
      <c r="B7" s="14"/>
      <c r="C7" s="15"/>
      <c r="D7" s="15"/>
      <c r="E7" s="15"/>
      <c r="F7" s="15"/>
      <c r="G7" s="16"/>
      <c r="I7" s="16"/>
    </row>
    <row r="8" spans="1:9" ht="12.6" customHeight="1" x14ac:dyDescent="0.25">
      <c r="A8" s="35" t="s">
        <v>44</v>
      </c>
      <c r="B8" s="38" t="s">
        <v>45</v>
      </c>
      <c r="C8" s="39"/>
      <c r="D8" s="39"/>
      <c r="E8" s="39"/>
      <c r="F8" s="40"/>
      <c r="G8" s="50" t="s">
        <v>41</v>
      </c>
      <c r="H8" s="30" t="s">
        <v>40</v>
      </c>
      <c r="I8" s="30" t="s">
        <v>46</v>
      </c>
    </row>
    <row r="9" spans="1:9" ht="4.2" customHeight="1" x14ac:dyDescent="0.25">
      <c r="A9" s="36"/>
      <c r="B9" s="41"/>
      <c r="C9" s="42"/>
      <c r="D9" s="42"/>
      <c r="E9" s="42"/>
      <c r="F9" s="43"/>
      <c r="G9" s="51"/>
      <c r="H9" s="30"/>
      <c r="I9" s="30"/>
    </row>
    <row r="10" spans="1:9" ht="26.4" customHeight="1" x14ac:dyDescent="0.25">
      <c r="A10" s="36"/>
      <c r="B10" s="41"/>
      <c r="C10" s="42"/>
      <c r="D10" s="42"/>
      <c r="E10" s="42"/>
      <c r="F10" s="43"/>
      <c r="G10" s="52"/>
      <c r="H10" s="30"/>
      <c r="I10" s="30"/>
    </row>
    <row r="11" spans="1:9" ht="16.95" customHeight="1" x14ac:dyDescent="0.25">
      <c r="A11" s="37"/>
      <c r="B11" s="44"/>
      <c r="C11" s="45"/>
      <c r="D11" s="45"/>
      <c r="E11" s="45"/>
      <c r="F11" s="46"/>
      <c r="G11" s="33" t="s">
        <v>0</v>
      </c>
      <c r="H11" s="34"/>
      <c r="I11" s="24" t="s">
        <v>47</v>
      </c>
    </row>
    <row r="12" spans="1:9" ht="14.4" customHeight="1" x14ac:dyDescent="0.25">
      <c r="A12" s="2">
        <v>1</v>
      </c>
      <c r="B12" s="53">
        <v>2</v>
      </c>
      <c r="C12" s="53"/>
      <c r="D12" s="53"/>
      <c r="E12" s="53"/>
      <c r="F12" s="53"/>
      <c r="G12" s="22">
        <v>3</v>
      </c>
      <c r="H12" s="22">
        <v>4</v>
      </c>
      <c r="I12" s="22">
        <v>5</v>
      </c>
    </row>
    <row r="13" spans="1:9" ht="16.95" customHeight="1" x14ac:dyDescent="0.25">
      <c r="A13" s="12" t="s">
        <v>16</v>
      </c>
      <c r="B13" s="54" t="s">
        <v>17</v>
      </c>
      <c r="C13" s="54"/>
      <c r="D13" s="54"/>
      <c r="E13" s="54"/>
      <c r="F13" s="54"/>
      <c r="G13" s="9">
        <f t="shared" ref="G13:H13" si="0">SUM(G14:G23)</f>
        <v>123830.71</v>
      </c>
      <c r="H13" s="9">
        <f t="shared" si="0"/>
        <v>125545.47</v>
      </c>
      <c r="I13" s="9">
        <f t="shared" ref="I13:I23" si="1">H13/G13*100</f>
        <v>101.38</v>
      </c>
    </row>
    <row r="14" spans="1:9" ht="72.599999999999994" customHeight="1" x14ac:dyDescent="0.25">
      <c r="A14" s="12" t="s">
        <v>7</v>
      </c>
      <c r="B14" s="55" t="s">
        <v>24</v>
      </c>
      <c r="C14" s="56"/>
      <c r="D14" s="56"/>
      <c r="E14" s="56"/>
      <c r="F14" s="57"/>
      <c r="G14" s="9">
        <v>134.4</v>
      </c>
      <c r="H14" s="9">
        <v>171.2</v>
      </c>
      <c r="I14" s="9">
        <f t="shared" si="1"/>
        <v>127.38</v>
      </c>
    </row>
    <row r="15" spans="1:9" ht="70.95" customHeight="1" x14ac:dyDescent="0.25">
      <c r="A15" s="12" t="s">
        <v>8</v>
      </c>
      <c r="B15" s="58" t="s">
        <v>25</v>
      </c>
      <c r="C15" s="58"/>
      <c r="D15" s="58"/>
      <c r="E15" s="58"/>
      <c r="F15" s="58"/>
      <c r="G15" s="9">
        <v>2846.26</v>
      </c>
      <c r="H15" s="9">
        <f>8264.52/2</f>
        <v>4132.26</v>
      </c>
      <c r="I15" s="9">
        <f t="shared" si="1"/>
        <v>145.18</v>
      </c>
    </row>
    <row r="16" spans="1:9" ht="52.2" customHeight="1" x14ac:dyDescent="0.25">
      <c r="A16" s="12" t="s">
        <v>9</v>
      </c>
      <c r="B16" s="59" t="s">
        <v>26</v>
      </c>
      <c r="C16" s="60"/>
      <c r="D16" s="60"/>
      <c r="E16" s="60"/>
      <c r="F16" s="61"/>
      <c r="G16" s="9">
        <v>767.5</v>
      </c>
      <c r="H16" s="9">
        <v>929.53</v>
      </c>
      <c r="I16" s="9">
        <f t="shared" si="1"/>
        <v>121.11</v>
      </c>
    </row>
    <row r="17" spans="1:9" ht="44.25" customHeight="1" x14ac:dyDescent="0.25">
      <c r="A17" s="12" t="s">
        <v>10</v>
      </c>
      <c r="B17" s="47" t="s">
        <v>27</v>
      </c>
      <c r="C17" s="48"/>
      <c r="D17" s="48"/>
      <c r="E17" s="48"/>
      <c r="F17" s="49"/>
      <c r="G17" s="9">
        <v>0</v>
      </c>
      <c r="H17" s="9"/>
      <c r="I17" s="18" t="e">
        <f t="shared" si="1"/>
        <v>#DIV/0!</v>
      </c>
    </row>
    <row r="18" spans="1:9" ht="70.2" customHeight="1" x14ac:dyDescent="0.25">
      <c r="A18" s="12" t="s">
        <v>11</v>
      </c>
      <c r="B18" s="65" t="s">
        <v>28</v>
      </c>
      <c r="C18" s="66"/>
      <c r="D18" s="66"/>
      <c r="E18" s="66"/>
      <c r="F18" s="67"/>
      <c r="G18" s="9">
        <v>0</v>
      </c>
      <c r="H18" s="9"/>
      <c r="I18" s="18" t="e">
        <f t="shared" si="1"/>
        <v>#DIV/0!</v>
      </c>
    </row>
    <row r="19" spans="1:9" ht="37.200000000000003" customHeight="1" x14ac:dyDescent="0.25">
      <c r="A19" s="12" t="s">
        <v>12</v>
      </c>
      <c r="B19" s="47" t="s">
        <v>29</v>
      </c>
      <c r="C19" s="48"/>
      <c r="D19" s="48"/>
      <c r="E19" s="48"/>
      <c r="F19" s="49"/>
      <c r="G19" s="9">
        <v>0</v>
      </c>
      <c r="H19" s="9"/>
      <c r="I19" s="18" t="e">
        <f t="shared" si="1"/>
        <v>#DIV/0!</v>
      </c>
    </row>
    <row r="20" spans="1:9" ht="109.2" customHeight="1" x14ac:dyDescent="0.25">
      <c r="A20" s="12" t="s">
        <v>13</v>
      </c>
      <c r="B20" s="47" t="s">
        <v>31</v>
      </c>
      <c r="C20" s="48"/>
      <c r="D20" s="48"/>
      <c r="E20" s="48"/>
      <c r="F20" s="49"/>
      <c r="G20" s="9">
        <f>80000+30000</f>
        <v>110000</v>
      </c>
      <c r="H20" s="9">
        <f>30000+80000</f>
        <v>110000</v>
      </c>
      <c r="I20" s="9">
        <f t="shared" si="1"/>
        <v>100</v>
      </c>
    </row>
    <row r="21" spans="1:9" ht="21.6" customHeight="1" x14ac:dyDescent="0.25">
      <c r="A21" s="12" t="s">
        <v>14</v>
      </c>
      <c r="B21" s="47" t="s">
        <v>21</v>
      </c>
      <c r="C21" s="48"/>
      <c r="D21" s="48"/>
      <c r="E21" s="48"/>
      <c r="F21" s="49"/>
      <c r="G21" s="9">
        <v>0</v>
      </c>
      <c r="H21" s="9"/>
      <c r="I21" s="18" t="e">
        <f t="shared" si="1"/>
        <v>#DIV/0!</v>
      </c>
    </row>
    <row r="22" spans="1:9" ht="70.2" customHeight="1" x14ac:dyDescent="0.25">
      <c r="A22" s="12" t="s">
        <v>15</v>
      </c>
      <c r="B22" s="47" t="s">
        <v>23</v>
      </c>
      <c r="C22" s="48"/>
      <c r="D22" s="48"/>
      <c r="E22" s="48"/>
      <c r="F22" s="49"/>
      <c r="G22" s="9">
        <v>10076.450000000001</v>
      </c>
      <c r="H22" s="9">
        <v>10270.16</v>
      </c>
      <c r="I22" s="9">
        <f t="shared" si="1"/>
        <v>101.92</v>
      </c>
    </row>
    <row r="23" spans="1:9" ht="99" customHeight="1" x14ac:dyDescent="0.25">
      <c r="A23" s="12" t="s">
        <v>35</v>
      </c>
      <c r="B23" s="54" t="s">
        <v>39</v>
      </c>
      <c r="C23" s="68"/>
      <c r="D23" s="68"/>
      <c r="E23" s="68"/>
      <c r="F23" s="68"/>
      <c r="G23" s="9">
        <v>6.1</v>
      </c>
      <c r="H23" s="20">
        <f>21.94622+20.37215</f>
        <v>42.32</v>
      </c>
      <c r="I23" s="9">
        <f t="shared" si="1"/>
        <v>693.77</v>
      </c>
    </row>
    <row r="24" spans="1:9" ht="18.600000000000001" customHeight="1" x14ac:dyDescent="0.25">
      <c r="A24" s="29" t="s">
        <v>18</v>
      </c>
      <c r="B24" s="69" t="s">
        <v>19</v>
      </c>
      <c r="C24" s="70"/>
      <c r="D24" s="70"/>
      <c r="E24" s="70"/>
      <c r="F24" s="71"/>
      <c r="G24" s="19">
        <f>G25+G35+G38</f>
        <v>386507.56</v>
      </c>
      <c r="H24" s="19">
        <f>H25+H35+H38</f>
        <v>385128.39</v>
      </c>
      <c r="I24" s="19">
        <f>H24/G24*100</f>
        <v>99.64</v>
      </c>
    </row>
    <row r="25" spans="1:9" x14ac:dyDescent="0.25">
      <c r="A25" s="25" t="s">
        <v>7</v>
      </c>
      <c r="B25" s="72" t="s">
        <v>48</v>
      </c>
      <c r="C25" s="73"/>
      <c r="D25" s="73"/>
      <c r="E25" s="73"/>
      <c r="F25" s="74"/>
      <c r="G25" s="19">
        <f>G26+G27+G28+G29+G30+G31+G32+G33+G34</f>
        <v>209738.69</v>
      </c>
      <c r="H25" s="19">
        <f>H26+H27+H28+H29+H30+H31+H32+H33+H34</f>
        <v>209201.9</v>
      </c>
      <c r="I25" s="19">
        <f t="shared" ref="I25:I41" si="2">H25/G25*100</f>
        <v>99.74</v>
      </c>
    </row>
    <row r="26" spans="1:9" ht="49.95" customHeight="1" x14ac:dyDescent="0.25">
      <c r="A26" s="22" t="s">
        <v>1</v>
      </c>
      <c r="B26" s="75" t="s">
        <v>56</v>
      </c>
      <c r="C26" s="63"/>
      <c r="D26" s="63"/>
      <c r="E26" s="63"/>
      <c r="F26" s="64"/>
      <c r="G26" s="19">
        <v>11028.99</v>
      </c>
      <c r="H26" s="19">
        <v>10540.48</v>
      </c>
      <c r="I26" s="19">
        <f t="shared" si="2"/>
        <v>95.57</v>
      </c>
    </row>
    <row r="27" spans="1:9" ht="50.4" customHeight="1" x14ac:dyDescent="0.25">
      <c r="A27" s="22" t="s">
        <v>2</v>
      </c>
      <c r="B27" s="62" t="s">
        <v>49</v>
      </c>
      <c r="C27" s="63"/>
      <c r="D27" s="63"/>
      <c r="E27" s="63"/>
      <c r="F27" s="64"/>
      <c r="G27" s="19">
        <v>1790.69</v>
      </c>
      <c r="H27" s="19">
        <v>1790.69</v>
      </c>
      <c r="I27" s="19">
        <f t="shared" si="2"/>
        <v>100</v>
      </c>
    </row>
    <row r="28" spans="1:9" ht="38.4" customHeight="1" x14ac:dyDescent="0.25">
      <c r="A28" s="22" t="s">
        <v>3</v>
      </c>
      <c r="B28" s="62" t="s">
        <v>57</v>
      </c>
      <c r="C28" s="63"/>
      <c r="D28" s="63"/>
      <c r="E28" s="63"/>
      <c r="F28" s="64"/>
      <c r="G28" s="19">
        <v>0.06</v>
      </c>
      <c r="H28" s="19">
        <v>0</v>
      </c>
      <c r="I28" s="19">
        <f t="shared" si="2"/>
        <v>0</v>
      </c>
    </row>
    <row r="29" spans="1:9" ht="36" customHeight="1" x14ac:dyDescent="0.25">
      <c r="A29" s="22" t="s">
        <v>30</v>
      </c>
      <c r="B29" s="62" t="s">
        <v>58</v>
      </c>
      <c r="C29" s="63"/>
      <c r="D29" s="63"/>
      <c r="E29" s="63"/>
      <c r="F29" s="64"/>
      <c r="G29" s="19">
        <v>37645.61</v>
      </c>
      <c r="H29" s="19">
        <v>37597.39</v>
      </c>
      <c r="I29" s="19">
        <f t="shared" si="2"/>
        <v>99.87</v>
      </c>
    </row>
    <row r="30" spans="1:9" ht="55.2" customHeight="1" x14ac:dyDescent="0.25">
      <c r="A30" s="22" t="s">
        <v>32</v>
      </c>
      <c r="B30" s="80" t="s">
        <v>59</v>
      </c>
      <c r="C30" s="81"/>
      <c r="D30" s="81"/>
      <c r="E30" s="81"/>
      <c r="F30" s="81"/>
      <c r="G30" s="19">
        <v>1837.6</v>
      </c>
      <c r="H30" s="19">
        <v>1837.6</v>
      </c>
      <c r="I30" s="19">
        <f t="shared" si="2"/>
        <v>100</v>
      </c>
    </row>
    <row r="31" spans="1:9" ht="33.6" customHeight="1" x14ac:dyDescent="0.25">
      <c r="A31" s="22" t="s">
        <v>34</v>
      </c>
      <c r="B31" s="62" t="s">
        <v>60</v>
      </c>
      <c r="C31" s="63"/>
      <c r="D31" s="63"/>
      <c r="E31" s="63"/>
      <c r="F31" s="64"/>
      <c r="G31" s="19">
        <v>156213.21</v>
      </c>
      <c r="H31" s="19">
        <v>156213.21</v>
      </c>
      <c r="I31" s="19">
        <f t="shared" si="2"/>
        <v>100</v>
      </c>
    </row>
    <row r="32" spans="1:9" ht="39.6" customHeight="1" x14ac:dyDescent="0.25">
      <c r="A32" s="22" t="s">
        <v>36</v>
      </c>
      <c r="B32" s="62" t="s">
        <v>61</v>
      </c>
      <c r="C32" s="63"/>
      <c r="D32" s="63"/>
      <c r="E32" s="63"/>
      <c r="F32" s="64"/>
      <c r="G32" s="19">
        <v>150</v>
      </c>
      <c r="H32" s="19">
        <v>150</v>
      </c>
      <c r="I32" s="19">
        <f t="shared" si="2"/>
        <v>100</v>
      </c>
    </row>
    <row r="33" spans="1:9" ht="52.95" customHeight="1" x14ac:dyDescent="0.25">
      <c r="A33" s="22" t="s">
        <v>37</v>
      </c>
      <c r="B33" s="62" t="s">
        <v>62</v>
      </c>
      <c r="C33" s="63"/>
      <c r="D33" s="63"/>
      <c r="E33" s="63"/>
      <c r="F33" s="64"/>
      <c r="G33" s="19">
        <v>962.13</v>
      </c>
      <c r="H33" s="19">
        <v>962.13</v>
      </c>
      <c r="I33" s="19">
        <f t="shared" si="2"/>
        <v>100</v>
      </c>
    </row>
    <row r="34" spans="1:9" ht="38.4" customHeight="1" x14ac:dyDescent="0.25">
      <c r="A34" s="26" t="s">
        <v>65</v>
      </c>
      <c r="B34" s="62" t="s">
        <v>64</v>
      </c>
      <c r="C34" s="63"/>
      <c r="D34" s="63"/>
      <c r="E34" s="63"/>
      <c r="F34" s="64"/>
      <c r="G34" s="19">
        <v>110.4</v>
      </c>
      <c r="H34" s="19">
        <v>110.4</v>
      </c>
      <c r="I34" s="19">
        <f t="shared" si="2"/>
        <v>100</v>
      </c>
    </row>
    <row r="35" spans="1:9" ht="15.6" customHeight="1" x14ac:dyDescent="0.25">
      <c r="A35" s="26" t="s">
        <v>8</v>
      </c>
      <c r="B35" s="82" t="s">
        <v>50</v>
      </c>
      <c r="C35" s="83"/>
      <c r="D35" s="83"/>
      <c r="E35" s="83"/>
      <c r="F35" s="84"/>
      <c r="G35" s="19">
        <f>SUM(G36:G37)</f>
        <v>161361.13</v>
      </c>
      <c r="H35" s="19">
        <f>SUM(H36:H37)</f>
        <v>160521.37</v>
      </c>
      <c r="I35" s="19">
        <f t="shared" si="2"/>
        <v>99.48</v>
      </c>
    </row>
    <row r="36" spans="1:9" s="7" customFormat="1" ht="19.95" customHeight="1" x14ac:dyDescent="0.25">
      <c r="A36" s="22" t="s">
        <v>4</v>
      </c>
      <c r="B36" s="62" t="s">
        <v>63</v>
      </c>
      <c r="C36" s="63"/>
      <c r="D36" s="63"/>
      <c r="E36" s="63"/>
      <c r="F36" s="64"/>
      <c r="G36" s="19">
        <v>1361.13</v>
      </c>
      <c r="H36" s="19">
        <v>521.37</v>
      </c>
      <c r="I36" s="19">
        <f t="shared" si="2"/>
        <v>38.299999999999997</v>
      </c>
    </row>
    <row r="37" spans="1:9" s="7" customFormat="1" ht="19.95" customHeight="1" x14ac:dyDescent="0.25">
      <c r="A37" s="22" t="s">
        <v>5</v>
      </c>
      <c r="B37" s="62" t="s">
        <v>51</v>
      </c>
      <c r="C37" s="63"/>
      <c r="D37" s="63"/>
      <c r="E37" s="63"/>
      <c r="F37" s="64"/>
      <c r="G37" s="19">
        <v>160000</v>
      </c>
      <c r="H37" s="19">
        <v>160000</v>
      </c>
      <c r="I37" s="19">
        <f t="shared" si="2"/>
        <v>100</v>
      </c>
    </row>
    <row r="38" spans="1:9" ht="15.6" customHeight="1" x14ac:dyDescent="0.25">
      <c r="A38" s="26" t="s">
        <v>9</v>
      </c>
      <c r="B38" s="82" t="s">
        <v>52</v>
      </c>
      <c r="C38" s="83"/>
      <c r="D38" s="83"/>
      <c r="E38" s="83"/>
      <c r="F38" s="84"/>
      <c r="G38" s="19">
        <f>G39+G40</f>
        <v>15407.74</v>
      </c>
      <c r="H38" s="19">
        <f>H39+H40</f>
        <v>15405.12</v>
      </c>
      <c r="I38" s="19">
        <f t="shared" si="2"/>
        <v>99.98</v>
      </c>
    </row>
    <row r="39" spans="1:9" ht="50.4" customHeight="1" x14ac:dyDescent="0.25">
      <c r="A39" s="22" t="s">
        <v>6</v>
      </c>
      <c r="B39" s="82" t="s">
        <v>56</v>
      </c>
      <c r="C39" s="83"/>
      <c r="D39" s="83"/>
      <c r="E39" s="83"/>
      <c r="F39" s="84"/>
      <c r="G39" s="19">
        <v>2568.87</v>
      </c>
      <c r="H39" s="19">
        <v>2568.84</v>
      </c>
      <c r="I39" s="19">
        <f t="shared" si="2"/>
        <v>100</v>
      </c>
    </row>
    <row r="40" spans="1:9" ht="34.950000000000003" customHeight="1" x14ac:dyDescent="0.25">
      <c r="A40" s="22" t="s">
        <v>22</v>
      </c>
      <c r="B40" s="82" t="s">
        <v>53</v>
      </c>
      <c r="C40" s="83"/>
      <c r="D40" s="83"/>
      <c r="E40" s="83"/>
      <c r="F40" s="84"/>
      <c r="G40" s="19">
        <v>12838.87</v>
      </c>
      <c r="H40" s="19">
        <v>12836.28</v>
      </c>
      <c r="I40" s="19">
        <f t="shared" si="2"/>
        <v>99.98</v>
      </c>
    </row>
    <row r="41" spans="1:9" s="5" customFormat="1" x14ac:dyDescent="0.25">
      <c r="A41" s="23"/>
      <c r="B41" s="77" t="s">
        <v>20</v>
      </c>
      <c r="C41" s="78"/>
      <c r="D41" s="78"/>
      <c r="E41" s="78"/>
      <c r="F41" s="79"/>
      <c r="G41" s="21">
        <f>G24-G13</f>
        <v>262676.84999999998</v>
      </c>
      <c r="H41" s="21">
        <f>H24-H13</f>
        <v>259582.92</v>
      </c>
      <c r="I41" s="21">
        <f t="shared" si="2"/>
        <v>98.82</v>
      </c>
    </row>
    <row r="42" spans="1:9" s="5" customFormat="1" x14ac:dyDescent="0.25">
      <c r="A42" s="10"/>
      <c r="B42" s="4"/>
      <c r="C42" s="4"/>
      <c r="D42" s="4"/>
      <c r="E42" s="4"/>
      <c r="F42" s="4"/>
      <c r="G42" s="11"/>
      <c r="H42" s="11"/>
    </row>
    <row r="43" spans="1:9" s="5" customFormat="1" x14ac:dyDescent="0.25">
      <c r="A43" s="10"/>
      <c r="B43" s="4"/>
      <c r="C43" s="4"/>
      <c r="D43" s="4"/>
      <c r="E43" s="4"/>
      <c r="F43" s="4"/>
      <c r="G43" s="11"/>
      <c r="H43" s="11"/>
    </row>
    <row r="44" spans="1:9" s="5" customFormat="1" x14ac:dyDescent="0.25">
      <c r="A44" s="10"/>
      <c r="B44" s="4"/>
      <c r="C44" s="4"/>
      <c r="D44" s="4"/>
      <c r="E44" s="4"/>
      <c r="F44" s="4"/>
      <c r="G44" s="11"/>
      <c r="H44" s="11"/>
    </row>
    <row r="45" spans="1:9" customFormat="1" ht="18" customHeight="1" x14ac:dyDescent="0.25">
      <c r="A45" s="3"/>
    </row>
    <row r="46" spans="1:9" customFormat="1" ht="18" customHeight="1" x14ac:dyDescent="0.25">
      <c r="A46" s="3"/>
    </row>
    <row r="71" spans="1:3" x14ac:dyDescent="0.3">
      <c r="A71" s="6" t="s">
        <v>38</v>
      </c>
    </row>
    <row r="72" spans="1:3" x14ac:dyDescent="0.3">
      <c r="A72" s="6" t="s">
        <v>54</v>
      </c>
    </row>
    <row r="73" spans="1:3" x14ac:dyDescent="0.3">
      <c r="A73" s="6" t="s">
        <v>33</v>
      </c>
    </row>
    <row r="74" spans="1:3" x14ac:dyDescent="0.25">
      <c r="A74" s="3" t="s">
        <v>55</v>
      </c>
    </row>
    <row r="75" spans="1:3" x14ac:dyDescent="0.25">
      <c r="A75" s="76">
        <v>44679</v>
      </c>
      <c r="B75" s="76"/>
      <c r="C75" s="76"/>
    </row>
  </sheetData>
  <mergeCells count="38">
    <mergeCell ref="A75:C75"/>
    <mergeCell ref="B41:F41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29:F29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17:F17"/>
    <mergeCell ref="G8:G10"/>
    <mergeCell ref="H8:H10"/>
    <mergeCell ref="B12:F12"/>
    <mergeCell ref="B13:F13"/>
    <mergeCell ref="B14:F14"/>
    <mergeCell ref="B15:F15"/>
    <mergeCell ref="B16:F16"/>
    <mergeCell ref="I8:I10"/>
    <mergeCell ref="A6:I6"/>
    <mergeCell ref="G11:H11"/>
    <mergeCell ref="A8:A11"/>
    <mergeCell ref="B8:F11"/>
  </mergeCells>
  <pageMargins left="0.78740157480314965" right="0.39370078740157483" top="0.59055118110236227" bottom="0.59055118110236227" header="0" footer="0.31496062992125984"/>
  <pageSetup paperSize="9" scale="75" firstPageNumber="169" fitToHeight="0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Кириллова О.Н.</cp:lastModifiedBy>
  <cp:lastPrinted>2022-03-02T04:37:23Z</cp:lastPrinted>
  <dcterms:created xsi:type="dcterms:W3CDTF">2005-12-28T19:43:42Z</dcterms:created>
  <dcterms:modified xsi:type="dcterms:W3CDTF">2022-04-26T03:00:56Z</dcterms:modified>
</cp:coreProperties>
</file>