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5" windowWidth="14565" windowHeight="9885" activeTab="0"/>
  </bookViews>
  <sheets>
    <sheet name="16.Кап.ремонт_ЗАТО Северск (5)" sheetId="1" r:id="rId1"/>
  </sheets>
  <definedNames>
    <definedName name="Z_03E9FE6B_F332_11D7_AC07_00D0B7BFB203_.wvu.PrintArea" localSheetId="0" hidden="1">'16.Кап.ремонт_ЗАТО Северск (5)'!$A$1:$F$37</definedName>
    <definedName name="Z_03E9FE6B_F332_11D7_AC07_00D0B7BFB203_.wvu.PrintTitles" localSheetId="0" hidden="1">'16.Кап.ремонт_ЗАТО Северск (5)'!$7:$7</definedName>
    <definedName name="Z_1408D4E0_F4B5_11D7_870F_009027A6C48C_.wvu.Cols" localSheetId="0" hidden="1">'16.Кап.ремонт_ЗАТО Северск (5)'!#REF!</definedName>
    <definedName name="Z_1408D4E0_F4B5_11D7_870F_009027A6C48C_.wvu.PrintArea" localSheetId="0" hidden="1">'16.Кап.ремонт_ЗАТО Северск (5)'!$A$1:$F$37</definedName>
    <definedName name="Z_1408D4E0_F4B5_11D7_870F_009027A6C48C_.wvu.PrintTitles" localSheetId="0" hidden="1">'16.Кап.ремонт_ЗАТО Северск (5)'!$7:$7</definedName>
    <definedName name="Z_1BE592D6_7812_4E19_9AC7_C8102C6FECCF_.wvu.Cols" localSheetId="0" hidden="1">'16.Кап.ремонт_ЗАТО Северск (5)'!#REF!,'16.Кап.ремонт_ЗАТО Северск (5)'!$F:$G,'16.Кап.ремонт_ЗАТО Северск (5)'!$I:$K,'16.Кап.ремонт_ЗАТО Северск (5)'!$L:$N,'16.Кап.ремонт_ЗАТО Северск (5)'!#REF!</definedName>
    <definedName name="Z_1BE592D6_7812_4E19_9AC7_C8102C6FECCF_.wvu.PrintArea" localSheetId="0" hidden="1">'16.Кап.ремонт_ЗАТО Северск (5)'!$A$1:$Q$37</definedName>
    <definedName name="Z_1BE592D6_7812_4E19_9AC7_C8102C6FECCF_.wvu.PrintTitles" localSheetId="0" hidden="1">'16.Кап.ремонт_ЗАТО Северск (5)'!$7:$7</definedName>
    <definedName name="Z_1BE592D6_7812_4E19_9AC7_C8102C6FECCF_.wvu.Rows" localSheetId="0" hidden="1">'16.Кап.ремонт_ЗАТО Северск (5)'!#REF!,'16.Кап.ремонт_ЗАТО Северск (5)'!#REF!,'16.Кап.ремонт_ЗАТО Северск (5)'!#REF!,'16.Кап.ремонт_ЗАТО Северск (5)'!#REF!,'16.Кап.ремонт_ЗАТО Северск (5)'!#REF!</definedName>
    <definedName name="Z_210B0090_573D_4C14_BB4D_B2C63006657A_.wvu.Rows" localSheetId="0" hidden="1">'16.Кап.ремонт_ЗАТО Северск (5)'!#REF!,'16.Кап.ремонт_ЗАТО Северск (5)'!#REF!,'16.Кап.ремонт_ЗАТО Северск (5)'!#REF!,'16.Кап.ремонт_ЗАТО Северск (5)'!#REF!,'16.Кап.ремонт_ЗАТО Северск (5)'!#REF!</definedName>
    <definedName name="Z_3AE60815_C3B9_4576_B22C_FD300646EDB0_.wvu.Cols" localSheetId="0" hidden="1">'16.Кап.ремонт_ЗАТО Северск (5)'!#REF!</definedName>
    <definedName name="Z_3AE60815_C3B9_4576_B22C_FD300646EDB0_.wvu.PrintArea" localSheetId="0" hidden="1">'16.Кап.ремонт_ЗАТО Северск (5)'!$A$1:$F$37</definedName>
    <definedName name="Z_3AE60815_C3B9_4576_B22C_FD300646EDB0_.wvu.PrintTitles" localSheetId="0" hidden="1">'16.Кап.ремонт_ЗАТО Северск (5)'!$7:$7</definedName>
    <definedName name="Z_4278F54F_EC7E_4645_84D7_77A328CF1819_.wvu.Cols" localSheetId="0" hidden="1">'16.Кап.ремонт_ЗАТО Северск (5)'!#REF!</definedName>
    <definedName name="Z_4278F54F_EC7E_4645_84D7_77A328CF1819_.wvu.PrintArea" localSheetId="0" hidden="1">'16.Кап.ремонт_ЗАТО Северск (5)'!$A$1:$F$37</definedName>
    <definedName name="Z_4278F54F_EC7E_4645_84D7_77A328CF1819_.wvu.PrintTitles" localSheetId="0" hidden="1">'16.Кап.ремонт_ЗАТО Северск (5)'!$7:$7</definedName>
    <definedName name="Z_65F87CC0_F8E2_11D7_A9EF_009027A6C22F_.wvu.Cols" localSheetId="0" hidden="1">'16.Кап.ремонт_ЗАТО Северск (5)'!#REF!</definedName>
    <definedName name="Z_65F87CC0_F8E2_11D7_A9EF_009027A6C22F_.wvu.PrintArea" localSheetId="0" hidden="1">'16.Кап.ремонт_ЗАТО Северск (5)'!$A$1:$F$37</definedName>
    <definedName name="Z_65F87CC0_F8E2_11D7_A9EF_009027A6C22F_.wvu.PrintTitles" localSheetId="0" hidden="1">'16.Кап.ремонт_ЗАТО Северск (5)'!$7:$7</definedName>
    <definedName name="Z_6F7F2B2F_4324_4976_8A65_77BA0A61269D_.wvu.Cols" localSheetId="0" hidden="1">'16.Кап.ремонт_ЗАТО Северск (5)'!#REF!,'16.Кап.ремонт_ЗАТО Северск (5)'!$F:$G,'16.Кап.ремонт_ЗАТО Северск (5)'!$I:$K,'16.Кап.ремонт_ЗАТО Северск (5)'!$L:$N,'16.Кап.ремонт_ЗАТО Северск (5)'!#REF!</definedName>
    <definedName name="Z_6F7F2B2F_4324_4976_8A65_77BA0A61269D_.wvu.PrintArea" localSheetId="0" hidden="1">'16.Кап.ремонт_ЗАТО Северск (5)'!$A$1:$Q$37</definedName>
    <definedName name="Z_6F7F2B2F_4324_4976_8A65_77BA0A61269D_.wvu.PrintTitles" localSheetId="0" hidden="1">'16.Кап.ремонт_ЗАТО Северск (5)'!$7:$7</definedName>
    <definedName name="Z_6F7F2B2F_4324_4976_8A65_77BA0A61269D_.wvu.Rows" localSheetId="0" hidden="1">'16.Кап.ремонт_ЗАТО Северск (5)'!#REF!,'16.Кап.ремонт_ЗАТО Северск (5)'!#REF!,'16.Кап.ремонт_ЗАТО Северск (5)'!#REF!,'16.Кап.ремонт_ЗАТО Северск (5)'!#REF!,'16.Кап.ремонт_ЗАТО Северск (5)'!#REF!</definedName>
    <definedName name="Z_A13C28EB_AC64_4D61_983B_364D23C66144_.wvu.Cols" localSheetId="0" hidden="1">'16.Кап.ремонт_ЗАТО Северск (5)'!#REF!,'16.Кап.ремонт_ЗАТО Северск (5)'!$F:$G,'16.Кап.ремонт_ЗАТО Северск (5)'!$I:$J,'16.Кап.ремонт_ЗАТО Северск (5)'!$L:$M,'16.Кап.ремонт_ЗАТО Северск (5)'!#REF!</definedName>
    <definedName name="Z_A13C28EB_AC64_4D61_983B_364D23C66144_.wvu.PrintArea" localSheetId="0" hidden="1">'16.Кап.ремонт_ЗАТО Северск (5)'!$A$1:$N$37</definedName>
    <definedName name="Z_A13C28EB_AC64_4D61_983B_364D23C66144_.wvu.PrintTitles" localSheetId="0" hidden="1">'16.Кап.ремонт_ЗАТО Северск (5)'!$7:$7</definedName>
    <definedName name="Z_A13C28EB_AC64_4D61_983B_364D23C66144_.wvu.Rows" localSheetId="0" hidden="1">'16.Кап.ремонт_ЗАТО Северск (5)'!#REF!,'16.Кап.ремонт_ЗАТО Северск (5)'!#REF!</definedName>
    <definedName name="Z_AD4FE466_0F42_4980_803F_8C55183A8122_.wvu.Cols" localSheetId="0" hidden="1">'16.Кап.ремонт_ЗАТО Северск (5)'!#REF!</definedName>
    <definedName name="Z_AD4FE466_0F42_4980_803F_8C55183A8122_.wvu.PrintArea" localSheetId="0" hidden="1">'16.Кап.ремонт_ЗАТО Северск (5)'!$A$1:$F$37</definedName>
    <definedName name="Z_AD4FE466_0F42_4980_803F_8C55183A8122_.wvu.PrintTitles" localSheetId="0" hidden="1">'16.Кап.ремонт_ЗАТО Северск (5)'!$7:$7</definedName>
    <definedName name="Z_B9EC7D41_008A_11D8_9D04_009027A6C496_.wvu.PrintArea" localSheetId="0" hidden="1">'16.Кап.ремонт_ЗАТО Северск (5)'!$A$1:$F$37</definedName>
    <definedName name="Z_B9EC7D41_008A_11D8_9D04_009027A6C496_.wvu.PrintTitles" localSheetId="0" hidden="1">'16.Кап.ремонт_ЗАТО Северск (5)'!$7:$7</definedName>
    <definedName name="Z_C77813EF_DB5F_4A3D_AC46_41F35E51795F_.wvu.Cols" localSheetId="0" hidden="1">'16.Кап.ремонт_ЗАТО Северск (5)'!#REF!,'16.Кап.ремонт_ЗАТО Северск (5)'!$F:$G,'16.Кап.ремонт_ЗАТО Северск (5)'!$I:$J,'16.Кап.ремонт_ЗАТО Северск (5)'!$L:$M,'16.Кап.ремонт_ЗАТО Северск (5)'!#REF!</definedName>
    <definedName name="Z_C77813EF_DB5F_4A3D_AC46_41F35E51795F_.wvu.PrintArea" localSheetId="0" hidden="1">'16.Кап.ремонт_ЗАТО Северск (5)'!$A$1:$N$37</definedName>
    <definedName name="Z_C77813EF_DB5F_4A3D_AC46_41F35E51795F_.wvu.PrintTitles" localSheetId="0" hidden="1">'16.Кап.ремонт_ЗАТО Северск (5)'!$7:$7</definedName>
    <definedName name="Z_C77813EF_DB5F_4A3D_AC46_41F35E51795F_.wvu.Rows" localSheetId="0" hidden="1">'16.Кап.ремонт_ЗАТО Северск (5)'!#REF!,'16.Кап.ремонт_ЗАТО Северск (5)'!#REF!</definedName>
    <definedName name="Z_CA051906_837A_4904_91DB_9E6912B5AB6E_.wvu.Cols" localSheetId="0" hidden="1">'16.Кап.ремонт_ЗАТО Северск (5)'!#REF!</definedName>
    <definedName name="Z_CA051906_837A_4904_91DB_9E6912B5AB6E_.wvu.PrintArea" localSheetId="0" hidden="1">'16.Кап.ремонт_ЗАТО Северск (5)'!$A$1:$F$37</definedName>
    <definedName name="Z_CA051906_837A_4904_91DB_9E6912B5AB6E_.wvu.PrintTitles" localSheetId="0" hidden="1">'16.Кап.ремонт_ЗАТО Северск (5)'!$7:$7</definedName>
    <definedName name="Z_D55972E9_67B4_4688_A9DB_4AE445FAF453_.wvu.Cols" localSheetId="0" hidden="1">'16.Кап.ремонт_ЗАТО Северск (5)'!#REF!,'16.Кап.ремонт_ЗАТО Северск (5)'!$F:$G,'16.Кап.ремонт_ЗАТО Северск (5)'!$I:$K,'16.Кап.ремонт_ЗАТО Северск (5)'!$L:$N,'16.Кап.ремонт_ЗАТО Северск (5)'!#REF!</definedName>
    <definedName name="Z_D55972E9_67B4_4688_A9DB_4AE445FAF453_.wvu.PrintArea" localSheetId="0" hidden="1">'16.Кап.ремонт_ЗАТО Северск (5)'!$A$1:$O$37</definedName>
    <definedName name="Z_D55972E9_67B4_4688_A9DB_4AE445FAF453_.wvu.PrintTitles" localSheetId="0" hidden="1">'16.Кап.ремонт_ЗАТО Северск (5)'!$7:$7</definedName>
    <definedName name="Z_D55972E9_67B4_4688_A9DB_4AE445FAF453_.wvu.Rows" localSheetId="0" hidden="1">'16.Кап.ремонт_ЗАТО Северск (5)'!#REF!,'16.Кап.ремонт_ЗАТО Северск (5)'!#REF!,'16.Кап.ремонт_ЗАТО Северск (5)'!#REF!,'16.Кап.ремонт_ЗАТО Северск (5)'!#REF!,'16.Кап.ремонт_ЗАТО Северск (5)'!#REF!</definedName>
    <definedName name="Z_FADAD500_4DBE_11D8_A5E1_009027A6C50C_.wvu.PrintArea" localSheetId="0" hidden="1">'16.Кап.ремонт_ЗАТО Северск (5)'!$A$1:$F$37</definedName>
    <definedName name="Z_FADAD500_4DBE_11D8_A5E1_009027A6C50C_.wvu.PrintTitles" localSheetId="0" hidden="1">'16.Кап.ремонт_ЗАТО Северск (5)'!$7:$7</definedName>
    <definedName name="_xlnm.Print_Titles" localSheetId="0">'16.Кап.ремонт_ЗАТО Северск (5)'!$7:$7</definedName>
    <definedName name="_xlnm.Print_Area" localSheetId="0">'16.Кап.ремонт_ЗАТО Северск (5)'!$A$1:$AD$38</definedName>
  </definedNames>
  <calcPr fullCalcOnLoad="1"/>
</workbook>
</file>

<file path=xl/sharedStrings.xml><?xml version="1.0" encoding="utf-8"?>
<sst xmlns="http://schemas.openxmlformats.org/spreadsheetml/2006/main" count="76" uniqueCount="63">
  <si>
    <t>Думы ЗАТО Северск</t>
  </si>
  <si>
    <t>от_________2006  №______</t>
  </si>
  <si>
    <t>(тыс.руб.)</t>
  </si>
  <si>
    <t xml:space="preserve"> № п/п</t>
  </si>
  <si>
    <t>Наименование объекта, содержание работ</t>
  </si>
  <si>
    <t>(плюс, минус)</t>
  </si>
  <si>
    <t>Уточ. план 4 квартала</t>
  </si>
  <si>
    <t>проверка</t>
  </si>
  <si>
    <t>План 2005 года</t>
  </si>
  <si>
    <t>Исполнено</t>
  </si>
  <si>
    <t>% исполнения годового плана</t>
  </si>
  <si>
    <t>Пионерская 28</t>
  </si>
  <si>
    <t>Советская 26</t>
  </si>
  <si>
    <t>Коммунистический 81</t>
  </si>
  <si>
    <t>Коммунистический 151</t>
  </si>
  <si>
    <t xml:space="preserve">Кап. ремонт лифтов (согласно актам технического обследования). </t>
  </si>
  <si>
    <t xml:space="preserve">Мэр ЗАТО Северск </t>
  </si>
  <si>
    <t>Приложение 16 к решению</t>
  </si>
  <si>
    <t>Уточн. план 2006 года</t>
  </si>
  <si>
    <t>Уточ. план 1 квартала</t>
  </si>
  <si>
    <t xml:space="preserve">(плюс, минус) </t>
  </si>
  <si>
    <t>Уточ.план 2 квартала</t>
  </si>
  <si>
    <t>Уточ.план 3 квартала</t>
  </si>
  <si>
    <t>1. Кровли</t>
  </si>
  <si>
    <t>2. Капитальный ремонт конструктивных элементов жилых домов, квартир</t>
  </si>
  <si>
    <t>Ремонт конструктивных элементов жилых домов, квартир (согласно актам обследования)</t>
  </si>
  <si>
    <t>3. Капитальный ремонт систем ОВ, ВК, замена санприборов</t>
  </si>
  <si>
    <t>Калинина 13</t>
  </si>
  <si>
    <t>Лесная 6б</t>
  </si>
  <si>
    <t>Коммунистический 118</t>
  </si>
  <si>
    <t>Коммунистический 151, под.13</t>
  </si>
  <si>
    <t>Калинина 84, под.2</t>
  </si>
  <si>
    <t>Коммунистический 147а</t>
  </si>
  <si>
    <t>Ворошилова 6</t>
  </si>
  <si>
    <t>4. Капитальный ремонт электрооборудования</t>
  </si>
  <si>
    <t>6. Капитальный ремонт пожарно-охранной сигнализации</t>
  </si>
  <si>
    <t>Капитальный ремонт жилищного фонда города (остаток субвенции 2005 года)</t>
  </si>
  <si>
    <t>Кредиторская задолженность по капитальному ремонту электрических плит, электрооборудования (согласно заявлениям и актам обследования)</t>
  </si>
  <si>
    <t>Н.И. Кузьменко</t>
  </si>
  <si>
    <t>2</t>
  </si>
  <si>
    <t>3</t>
  </si>
  <si>
    <t>1</t>
  </si>
  <si>
    <t>2.1.</t>
  </si>
  <si>
    <t>2.2.</t>
  </si>
  <si>
    <t>5. Капитальный ремонт лифтов</t>
  </si>
  <si>
    <t>Установка новых лифтов (9 штук)</t>
  </si>
  <si>
    <t>Итого капитальный ремонт жилищного фонда ЗАТО Северск (п.1+п.2)</t>
  </si>
  <si>
    <t>Капитальный ремонт жилищного фонда ЗАТО Северск  (п.2.1.+п.2.2.)</t>
  </si>
  <si>
    <t>Капитальный ремонт жилищного фонда города Северска (выборочный)</t>
  </si>
  <si>
    <t>Капитальный ремонт жилищного фонда пос. Самусь (комплексный)</t>
  </si>
  <si>
    <t>План 2006 года</t>
  </si>
  <si>
    <t>План 1 квартала</t>
  </si>
  <si>
    <t>План 2 квартала</t>
  </si>
  <si>
    <t>План 3 квартала</t>
  </si>
  <si>
    <t>План 4 квартала</t>
  </si>
  <si>
    <t>% испол-нения годового плана</t>
  </si>
  <si>
    <t>План 9 месяцев</t>
  </si>
  <si>
    <t>Исполнение 9 месяцев</t>
  </si>
  <si>
    <t>% испол-нения плана 9 месяцев</t>
  </si>
  <si>
    <t>77-38-86</t>
  </si>
  <si>
    <t>Приложение 16 к Решению</t>
  </si>
  <si>
    <t>Информация об исполнении плана мероприятий по капитальному ремонту жилищного фонда ЗАТО Северск за 9 месяцев 2006 года</t>
  </si>
  <si>
    <t xml:space="preserve">Наталья Владимировна Юртаева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</si>
</sst>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color indexed="9"/>
      <name val="Arial Cyr"/>
      <family val="2"/>
    </font>
    <font>
      <b/>
      <sz val="14"/>
      <name val="Arial Cyr"/>
      <family val="0"/>
    </font>
    <font>
      <sz val="12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2" fontId="8" fillId="0" borderId="1" xfId="0" applyNumberFormat="1" applyFont="1" applyFill="1" applyBorder="1" applyAlignment="1">
      <alignment horizontal="center" vertical="center" wrapText="1"/>
    </xf>
    <xf numFmtId="172" fontId="8" fillId="0" borderId="1" xfId="20" applyNumberFormat="1" applyFont="1" applyFill="1" applyBorder="1" applyAlignment="1">
      <alignment horizontal="right" vertical="center" wrapText="1"/>
    </xf>
    <xf numFmtId="17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172" fontId="9" fillId="0" borderId="1" xfId="20" applyNumberFormat="1" applyFont="1" applyFill="1" applyBorder="1" applyAlignment="1">
      <alignment horizontal="left" vertical="center" wrapText="1"/>
    </xf>
    <xf numFmtId="172" fontId="9" fillId="0" borderId="1" xfId="0" applyNumberFormat="1" applyFont="1" applyFill="1" applyBorder="1" applyAlignment="1">
      <alignment horizontal="right" vertical="center"/>
    </xf>
    <xf numFmtId="172" fontId="9" fillId="0" borderId="1" xfId="2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172" fontId="8" fillId="0" borderId="1" xfId="20" applyNumberFormat="1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2" fontId="9" fillId="0" borderId="1" xfId="0" applyNumberFormat="1" applyFont="1" applyFill="1" applyBorder="1" applyAlignment="1">
      <alignment vertical="center"/>
    </xf>
    <xf numFmtId="172" fontId="9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Alignment="1">
      <alignment/>
    </xf>
    <xf numFmtId="172" fontId="3" fillId="0" borderId="3" xfId="0" applyNumberFormat="1" applyFont="1" applyFill="1" applyBorder="1" applyAlignment="1">
      <alignment horizontal="center" vertical="center" wrapText="1"/>
    </xf>
    <xf numFmtId="172" fontId="7" fillId="0" borderId="3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8" fillId="0" borderId="0" xfId="20" applyNumberFormat="1" applyFont="1" applyFill="1" applyBorder="1" applyAlignment="1">
      <alignment horizontal="left" vertical="center" wrapText="1"/>
    </xf>
    <xf numFmtId="172" fontId="8" fillId="0" borderId="0" xfId="20" applyNumberFormat="1" applyFont="1" applyFill="1" applyBorder="1" applyAlignment="1">
      <alignment horizontal="right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Alignment="1">
      <alignment/>
    </xf>
    <xf numFmtId="172" fontId="10" fillId="0" borderId="3" xfId="0" applyNumberFormat="1" applyFont="1" applyFill="1" applyBorder="1" applyAlignment="1">
      <alignment horizontal="center" vertical="center" wrapText="1"/>
    </xf>
    <xf numFmtId="172" fontId="11" fillId="0" borderId="3" xfId="0" applyNumberFormat="1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Alignment="1">
      <alignment/>
    </xf>
    <xf numFmtId="174" fontId="3" fillId="2" borderId="1" xfId="0" applyNumberFormat="1" applyFont="1" applyFill="1" applyBorder="1" applyAlignment="1">
      <alignment horizontal="center" vertical="center" wrapText="1"/>
    </xf>
    <xf numFmtId="172" fontId="3" fillId="2" borderId="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/>
    </xf>
    <xf numFmtId="172" fontId="9" fillId="0" borderId="1" xfId="20" applyNumberFormat="1" applyFont="1" applyFill="1" applyBorder="1" applyAlignment="1">
      <alignment horizontal="right" vertical="center" wrapText="1"/>
    </xf>
    <xf numFmtId="172" fontId="9" fillId="0" borderId="0" xfId="0" applyNumberFormat="1" applyFont="1" applyFill="1" applyAlignment="1">
      <alignment/>
    </xf>
    <xf numFmtId="172" fontId="9" fillId="0" borderId="1" xfId="20" applyNumberFormat="1" applyFont="1" applyFill="1" applyBorder="1" applyAlignment="1">
      <alignment horizontal="left" vertical="center" wrapText="1"/>
    </xf>
    <xf numFmtId="172" fontId="9" fillId="0" borderId="1" xfId="0" applyNumberFormat="1" applyFont="1" applyFill="1" applyBorder="1" applyAlignment="1">
      <alignment horizontal="right" vertical="center"/>
    </xf>
    <xf numFmtId="172" fontId="9" fillId="0" borderId="0" xfId="20" applyNumberFormat="1" applyFont="1" applyFill="1" applyBorder="1" applyAlignment="1">
      <alignment horizontal="left" vertical="center" wrapText="1"/>
    </xf>
    <xf numFmtId="172" fontId="9" fillId="0" borderId="0" xfId="20" applyNumberFormat="1" applyFont="1" applyFill="1" applyBorder="1" applyAlignment="1">
      <alignment horizontal="right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1:AN38"/>
  <sheetViews>
    <sheetView showZeros="0" tabSelected="1" zoomScale="75" zoomScaleNormal="75" zoomScaleSheetLayoutView="70" workbookViewId="0" topLeftCell="A1">
      <pane xSplit="2" ySplit="7" topLeftCell="Z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Z8" sqref="Z8"/>
    </sheetView>
  </sheetViews>
  <sheetFormatPr defaultColWidth="9.00390625" defaultRowHeight="12.75" outlineLevelRow="1" outlineLevelCol="3"/>
  <cols>
    <col min="1" max="1" width="5.75390625" style="43" customWidth="1"/>
    <col min="2" max="2" width="57.625" style="16" customWidth="1"/>
    <col min="3" max="3" width="14.625" style="16" hidden="1" customWidth="1" outlineLevel="1" collapsed="1"/>
    <col min="4" max="5" width="12.375" style="16" hidden="1" customWidth="1" outlineLevel="3"/>
    <col min="6" max="6" width="12.75390625" style="17" hidden="1" customWidth="1" outlineLevel="2" collapsed="1"/>
    <col min="7" max="8" width="12.75390625" style="17" hidden="1" customWidth="1" outlineLevel="3"/>
    <col min="9" max="9" width="12.75390625" style="16" hidden="1" customWidth="1" outlineLevel="2" collapsed="1"/>
    <col min="10" max="10" width="12.75390625" style="16" hidden="1" customWidth="1" outlineLevel="3"/>
    <col min="11" max="11" width="12.75390625" style="16" hidden="1" customWidth="1" outlineLevel="3" collapsed="1"/>
    <col min="12" max="12" width="12.75390625" style="16" hidden="1" customWidth="1" outlineLevel="2" collapsed="1"/>
    <col min="13" max="13" width="12.75390625" style="16" hidden="1" customWidth="1" outlineLevel="3"/>
    <col min="14" max="14" width="12.75390625" style="16" hidden="1" customWidth="1" outlineLevel="3" collapsed="1"/>
    <col min="15" max="15" width="12.75390625" style="16" hidden="1" customWidth="1" outlineLevel="2" collapsed="1"/>
    <col min="16" max="17" width="12.375" style="16" hidden="1" customWidth="1" outlineLevel="3"/>
    <col min="18" max="18" width="11.375" style="31" hidden="1" customWidth="1" outlineLevel="3" collapsed="1"/>
    <col min="19" max="19" width="9.375" style="31" hidden="1" customWidth="1" outlineLevel="3"/>
    <col min="20" max="22" width="16.375" style="31" hidden="1" customWidth="1" outlineLevel="3"/>
    <col min="23" max="23" width="10.375" style="31" hidden="1" customWidth="1" outlineLevel="2" collapsed="1"/>
    <col min="24" max="24" width="9.00390625" style="31" hidden="1" customWidth="1" outlineLevel="2"/>
    <col min="25" max="25" width="8.875" style="31" hidden="1" customWidth="1" outlineLevel="1" collapsed="1"/>
    <col min="26" max="26" width="13.25390625" style="31" customWidth="1" collapsed="1"/>
    <col min="27" max="30" width="13.25390625" style="31" customWidth="1"/>
    <col min="31" max="40" width="8.875" style="31" customWidth="1"/>
    <col min="41" max="16384" width="8.625" style="18" customWidth="1"/>
  </cols>
  <sheetData>
    <row r="1" spans="1:40" s="16" customFormat="1" ht="15.75" customHeight="1">
      <c r="A1" s="43"/>
      <c r="B1" s="25"/>
      <c r="C1" s="29"/>
      <c r="D1" s="26"/>
      <c r="E1" s="26"/>
      <c r="F1" s="20"/>
      <c r="G1" s="20"/>
      <c r="H1" s="20"/>
      <c r="I1" s="25"/>
      <c r="J1" s="25"/>
      <c r="K1" s="25"/>
      <c r="L1" s="25"/>
      <c r="M1" s="25"/>
      <c r="N1" s="25"/>
      <c r="O1" s="29" t="s">
        <v>17</v>
      </c>
      <c r="P1" s="28"/>
      <c r="Q1" s="29"/>
      <c r="R1" s="30"/>
      <c r="S1" s="28"/>
      <c r="T1" s="30"/>
      <c r="U1" s="30"/>
      <c r="V1" s="29" t="s">
        <v>17</v>
      </c>
      <c r="W1" s="31"/>
      <c r="X1" s="31"/>
      <c r="Y1" s="31"/>
      <c r="Z1" s="31"/>
      <c r="AA1" s="31"/>
      <c r="AB1" s="31"/>
      <c r="AC1" s="31"/>
      <c r="AD1" s="29" t="s">
        <v>60</v>
      </c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s="16" customFormat="1" ht="15.75" customHeight="1">
      <c r="A2" s="43"/>
      <c r="B2" s="26"/>
      <c r="C2" s="29"/>
      <c r="D2" s="26"/>
      <c r="E2" s="26"/>
      <c r="F2" s="20"/>
      <c r="G2" s="20"/>
      <c r="H2" s="20"/>
      <c r="I2" s="26"/>
      <c r="J2" s="26"/>
      <c r="K2" s="26"/>
      <c r="L2" s="26"/>
      <c r="M2" s="26"/>
      <c r="N2" s="26"/>
      <c r="O2" s="29" t="s">
        <v>0</v>
      </c>
      <c r="P2" s="28"/>
      <c r="Q2" s="29"/>
      <c r="R2" s="30"/>
      <c r="S2" s="28"/>
      <c r="T2" s="30"/>
      <c r="U2" s="30"/>
      <c r="V2" s="29" t="s">
        <v>0</v>
      </c>
      <c r="W2" s="31"/>
      <c r="X2" s="31"/>
      <c r="Y2" s="31"/>
      <c r="Z2" s="31"/>
      <c r="AA2" s="31"/>
      <c r="AB2" s="31"/>
      <c r="AC2" s="31"/>
      <c r="AD2" s="29" t="s">
        <v>0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s="16" customFormat="1" ht="15.75" customHeight="1">
      <c r="A3" s="43"/>
      <c r="B3" s="26"/>
      <c r="C3" s="29"/>
      <c r="D3" s="26"/>
      <c r="E3" s="26"/>
      <c r="F3" s="20"/>
      <c r="G3" s="20"/>
      <c r="H3" s="20"/>
      <c r="I3" s="26"/>
      <c r="J3" s="26"/>
      <c r="K3" s="26"/>
      <c r="L3" s="26"/>
      <c r="M3" s="26"/>
      <c r="N3" s="26"/>
      <c r="O3" s="29" t="s">
        <v>1</v>
      </c>
      <c r="P3" s="28"/>
      <c r="Q3" s="29"/>
      <c r="R3" s="30"/>
      <c r="S3" s="28"/>
      <c r="T3" s="30"/>
      <c r="U3" s="30"/>
      <c r="V3" s="29" t="s">
        <v>1</v>
      </c>
      <c r="W3" s="31"/>
      <c r="X3" s="31"/>
      <c r="Y3" s="31"/>
      <c r="Z3" s="31"/>
      <c r="AA3" s="31"/>
      <c r="AB3" s="31"/>
      <c r="AC3" s="31"/>
      <c r="AD3" s="29" t="s">
        <v>1</v>
      </c>
      <c r="AE3" s="31"/>
      <c r="AF3" s="31"/>
      <c r="AG3" s="31"/>
      <c r="AH3" s="31"/>
      <c r="AI3" s="31"/>
      <c r="AJ3" s="31"/>
      <c r="AK3" s="31"/>
      <c r="AL3" s="31"/>
      <c r="AM3" s="31"/>
      <c r="AN3" s="31"/>
    </row>
    <row r="4" spans="1:40" s="16" customFormat="1" ht="15.75" customHeight="1">
      <c r="A4" s="43"/>
      <c r="B4" s="26"/>
      <c r="C4" s="54"/>
      <c r="D4" s="54"/>
      <c r="E4" s="54"/>
      <c r="F4" s="20"/>
      <c r="G4" s="20"/>
      <c r="H4" s="20"/>
      <c r="I4" s="26"/>
      <c r="J4" s="26"/>
      <c r="K4" s="26"/>
      <c r="L4" s="26"/>
      <c r="M4" s="26"/>
      <c r="N4" s="26"/>
      <c r="O4" s="26"/>
      <c r="P4" s="26"/>
      <c r="Q4" s="26"/>
      <c r="R4" s="30"/>
      <c r="S4" s="30"/>
      <c r="T4" s="30"/>
      <c r="U4" s="30"/>
      <c r="V4" s="26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</row>
    <row r="5" spans="1:40" s="16" customFormat="1" ht="34.5" customHeight="1">
      <c r="A5" s="55"/>
      <c r="B5" s="72" t="s">
        <v>61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1:40" s="16" customFormat="1" ht="15.75" customHeight="1">
      <c r="A6" s="56"/>
      <c r="B6" s="27"/>
      <c r="C6" s="26"/>
      <c r="D6" s="26"/>
      <c r="E6" s="26"/>
      <c r="F6" s="21"/>
      <c r="G6" s="21"/>
      <c r="H6" s="21"/>
      <c r="I6" s="27"/>
      <c r="J6" s="27"/>
      <c r="K6" s="27"/>
      <c r="L6" s="27"/>
      <c r="M6" s="27"/>
      <c r="N6" s="27"/>
      <c r="O6" s="32"/>
      <c r="P6" s="21"/>
      <c r="Q6" s="33" t="s">
        <v>2</v>
      </c>
      <c r="R6" s="30"/>
      <c r="S6" s="30"/>
      <c r="T6" s="30"/>
      <c r="U6" s="30"/>
      <c r="V6" s="33" t="s">
        <v>2</v>
      </c>
      <c r="W6" s="31"/>
      <c r="X6" s="31"/>
      <c r="Y6" s="31"/>
      <c r="Z6" s="31"/>
      <c r="AA6" s="31"/>
      <c r="AB6" s="31"/>
      <c r="AC6" s="31"/>
      <c r="AD6" s="28" t="s">
        <v>2</v>
      </c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0" s="39" customFormat="1" ht="62.25" customHeight="1">
      <c r="A7" s="57" t="s">
        <v>3</v>
      </c>
      <c r="B7" s="58" t="s">
        <v>4</v>
      </c>
      <c r="C7" s="22" t="s">
        <v>50</v>
      </c>
      <c r="D7" s="22" t="s">
        <v>5</v>
      </c>
      <c r="E7" s="22" t="s">
        <v>18</v>
      </c>
      <c r="F7" s="22" t="s">
        <v>51</v>
      </c>
      <c r="G7" s="22" t="s">
        <v>20</v>
      </c>
      <c r="H7" s="22" t="s">
        <v>19</v>
      </c>
      <c r="I7" s="22" t="s">
        <v>52</v>
      </c>
      <c r="J7" s="22" t="s">
        <v>20</v>
      </c>
      <c r="K7" s="22" t="s">
        <v>21</v>
      </c>
      <c r="L7" s="22" t="s">
        <v>53</v>
      </c>
      <c r="M7" s="22" t="s">
        <v>20</v>
      </c>
      <c r="N7" s="22" t="s">
        <v>22</v>
      </c>
      <c r="O7" s="22" t="s">
        <v>54</v>
      </c>
      <c r="P7" s="22" t="s">
        <v>5</v>
      </c>
      <c r="Q7" s="22" t="s">
        <v>6</v>
      </c>
      <c r="R7" s="34" t="s">
        <v>7</v>
      </c>
      <c r="S7" s="34"/>
      <c r="T7" s="35" t="s">
        <v>8</v>
      </c>
      <c r="U7" s="36" t="s">
        <v>9</v>
      </c>
      <c r="V7" s="37" t="s">
        <v>10</v>
      </c>
      <c r="W7" s="38" t="s">
        <v>7</v>
      </c>
      <c r="X7" s="38"/>
      <c r="Y7" s="38"/>
      <c r="Z7" s="63" t="s">
        <v>50</v>
      </c>
      <c r="AA7" s="63" t="s">
        <v>56</v>
      </c>
      <c r="AB7" s="63" t="s">
        <v>57</v>
      </c>
      <c r="AC7" s="64" t="s">
        <v>58</v>
      </c>
      <c r="AD7" s="64" t="s">
        <v>55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9" customFormat="1" ht="34.5" customHeight="1">
      <c r="A8" s="41" t="s">
        <v>41</v>
      </c>
      <c r="B8" s="10" t="s">
        <v>36</v>
      </c>
      <c r="C8" s="2">
        <f aca="true" t="shared" si="0" ref="C8:O8">C9</f>
        <v>127</v>
      </c>
      <c r="D8" s="2">
        <f t="shared" si="0"/>
        <v>0</v>
      </c>
      <c r="E8" s="2">
        <f t="shared" si="0"/>
        <v>0</v>
      </c>
      <c r="F8" s="2">
        <f t="shared" si="0"/>
        <v>127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2"/>
      <c r="Q8" s="22"/>
      <c r="R8" s="34"/>
      <c r="S8" s="34"/>
      <c r="T8" s="35"/>
      <c r="U8" s="36"/>
      <c r="V8" s="37"/>
      <c r="W8" s="38"/>
      <c r="X8" s="38"/>
      <c r="Y8" s="38"/>
      <c r="Z8" s="2">
        <f>Z9</f>
        <v>127</v>
      </c>
      <c r="AA8" s="2">
        <f>AA9</f>
        <v>127</v>
      </c>
      <c r="AB8" s="2">
        <f>AB9</f>
        <v>120.7</v>
      </c>
      <c r="AC8" s="2">
        <f>AC9</f>
        <v>95.03937007874016</v>
      </c>
      <c r="AD8" s="2">
        <f>AD9</f>
        <v>95.03937007874016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</row>
    <row r="9" spans="1:40" s="39" customFormat="1" ht="66">
      <c r="A9" s="42"/>
      <c r="B9" s="6" t="s">
        <v>37</v>
      </c>
      <c r="C9" s="8">
        <v>127</v>
      </c>
      <c r="D9" s="22"/>
      <c r="E9" s="22"/>
      <c r="F9" s="59">
        <v>127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34"/>
      <c r="S9" s="34"/>
      <c r="T9" s="35"/>
      <c r="U9" s="36"/>
      <c r="V9" s="37"/>
      <c r="W9" s="38"/>
      <c r="X9" s="38"/>
      <c r="Y9" s="38"/>
      <c r="Z9" s="8">
        <f aca="true" t="shared" si="1" ref="Z9:Z32">C9</f>
        <v>127</v>
      </c>
      <c r="AA9" s="8">
        <f>F9+I9+L9</f>
        <v>127</v>
      </c>
      <c r="AB9" s="8">
        <v>120.7</v>
      </c>
      <c r="AC9" s="8">
        <f aca="true" t="shared" si="2" ref="AC9:AC33">IF(AB9=0,0,AB9/AA9*100)</f>
        <v>95.03937007874016</v>
      </c>
      <c r="AD9" s="8">
        <f aca="true" t="shared" si="3" ref="AD9:AD33">IF(AB9=0,0,AB9/Z9*100)</f>
        <v>95.03937007874016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s="52" customFormat="1" ht="34.5" customHeight="1">
      <c r="A10" s="60" t="s">
        <v>39</v>
      </c>
      <c r="B10" s="53" t="s">
        <v>47</v>
      </c>
      <c r="C10" s="61">
        <f aca="true" t="shared" si="4" ref="C10:O10">C11+C31</f>
        <v>6922</v>
      </c>
      <c r="D10" s="61">
        <f t="shared" si="4"/>
        <v>0</v>
      </c>
      <c r="E10" s="61">
        <f t="shared" si="4"/>
        <v>0</v>
      </c>
      <c r="F10" s="61">
        <f t="shared" si="4"/>
        <v>981.2</v>
      </c>
      <c r="G10" s="61">
        <f t="shared" si="4"/>
        <v>0</v>
      </c>
      <c r="H10" s="61">
        <f t="shared" si="4"/>
        <v>0</v>
      </c>
      <c r="I10" s="61">
        <f t="shared" si="4"/>
        <v>2295.7000000000003</v>
      </c>
      <c r="J10" s="61">
        <f t="shared" si="4"/>
        <v>0</v>
      </c>
      <c r="K10" s="61">
        <f t="shared" si="4"/>
        <v>0</v>
      </c>
      <c r="L10" s="61">
        <f t="shared" si="4"/>
        <v>1159.4</v>
      </c>
      <c r="M10" s="61">
        <f t="shared" si="4"/>
        <v>0</v>
      </c>
      <c r="N10" s="61">
        <f t="shared" si="4"/>
        <v>0</v>
      </c>
      <c r="O10" s="61">
        <f t="shared" si="4"/>
        <v>2485.7</v>
      </c>
      <c r="P10" s="46"/>
      <c r="Q10" s="46"/>
      <c r="R10" s="47"/>
      <c r="S10" s="47"/>
      <c r="T10" s="48"/>
      <c r="U10" s="49"/>
      <c r="V10" s="50"/>
      <c r="W10" s="51"/>
      <c r="X10" s="51"/>
      <c r="Y10" s="51"/>
      <c r="Z10" s="61">
        <f>Z11+Z31</f>
        <v>6922</v>
      </c>
      <c r="AA10" s="61">
        <f>AA11+AA31</f>
        <v>4436.3</v>
      </c>
      <c r="AB10" s="61">
        <f>AB11+AB31</f>
        <v>3462.6000000000004</v>
      </c>
      <c r="AC10" s="61">
        <f t="shared" si="2"/>
        <v>78.05152942767623</v>
      </c>
      <c r="AD10" s="61">
        <f t="shared" si="3"/>
        <v>50.023114706732166</v>
      </c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5" customFormat="1" ht="34.5" customHeight="1">
      <c r="A11" s="40" t="s">
        <v>42</v>
      </c>
      <c r="B11" s="53" t="s">
        <v>48</v>
      </c>
      <c r="C11" s="2">
        <f aca="true" t="shared" si="5" ref="C11:O11">C12+C14+C16+C21+C24+C29</f>
        <v>5922</v>
      </c>
      <c r="D11" s="2">
        <f t="shared" si="5"/>
        <v>0</v>
      </c>
      <c r="E11" s="2">
        <f t="shared" si="5"/>
        <v>0</v>
      </c>
      <c r="F11" s="2">
        <f t="shared" si="5"/>
        <v>834.1</v>
      </c>
      <c r="G11" s="2">
        <f t="shared" si="5"/>
        <v>0</v>
      </c>
      <c r="H11" s="2">
        <f t="shared" si="5"/>
        <v>0</v>
      </c>
      <c r="I11" s="2">
        <f>I12+I14+I16+I21+I24+I29</f>
        <v>2011.4</v>
      </c>
      <c r="J11" s="2">
        <f t="shared" si="5"/>
        <v>0</v>
      </c>
      <c r="K11" s="2">
        <f t="shared" si="5"/>
        <v>0</v>
      </c>
      <c r="L11" s="2">
        <f t="shared" si="5"/>
        <v>944.5</v>
      </c>
      <c r="M11" s="2">
        <f t="shared" si="5"/>
        <v>0</v>
      </c>
      <c r="N11" s="2">
        <f t="shared" si="5"/>
        <v>0</v>
      </c>
      <c r="O11" s="2">
        <f t="shared" si="5"/>
        <v>2132</v>
      </c>
      <c r="P11" s="2"/>
      <c r="Q11" s="2"/>
      <c r="R11" s="3"/>
      <c r="S11" s="3"/>
      <c r="T11" s="2"/>
      <c r="U11" s="2"/>
      <c r="V11" s="2"/>
      <c r="W11" s="3">
        <f aca="true" t="shared" si="6" ref="W11:W32">F11+I11+L11+O11-C11</f>
        <v>0</v>
      </c>
      <c r="X11" s="4"/>
      <c r="Y11" s="4"/>
      <c r="Z11" s="2">
        <f>Z12+Z14+Z16+Z21+Z24+Z29</f>
        <v>5922</v>
      </c>
      <c r="AA11" s="2">
        <f>AA12+AA14+AA16+AA21+AA24+AA29</f>
        <v>3790</v>
      </c>
      <c r="AB11" s="2">
        <f>AB12+AB14+AB16+AB21+AB24+AB29</f>
        <v>2816.3</v>
      </c>
      <c r="AC11" s="2">
        <f t="shared" si="2"/>
        <v>74.30870712401055</v>
      </c>
      <c r="AD11" s="2">
        <f t="shared" si="3"/>
        <v>47.55656872678149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19" customFormat="1" ht="24.75" customHeight="1">
      <c r="A12" s="40"/>
      <c r="B12" s="1" t="s">
        <v>23</v>
      </c>
      <c r="C12" s="2">
        <f aca="true" t="shared" si="7" ref="C12:O12">C13</f>
        <v>71</v>
      </c>
      <c r="D12" s="2">
        <f t="shared" si="7"/>
        <v>0</v>
      </c>
      <c r="E12" s="2">
        <f t="shared" si="7"/>
        <v>0</v>
      </c>
      <c r="F12" s="2">
        <f t="shared" si="7"/>
        <v>71</v>
      </c>
      <c r="G12" s="2">
        <f t="shared" si="7"/>
        <v>0</v>
      </c>
      <c r="H12" s="2">
        <f t="shared" si="7"/>
        <v>0</v>
      </c>
      <c r="I12" s="2">
        <f t="shared" si="7"/>
        <v>0</v>
      </c>
      <c r="J12" s="2">
        <f t="shared" si="7"/>
        <v>0</v>
      </c>
      <c r="K12" s="2">
        <f t="shared" si="7"/>
        <v>0</v>
      </c>
      <c r="L12" s="2">
        <f t="shared" si="7"/>
        <v>0</v>
      </c>
      <c r="M12" s="2">
        <f t="shared" si="7"/>
        <v>0</v>
      </c>
      <c r="N12" s="2">
        <f t="shared" si="7"/>
        <v>0</v>
      </c>
      <c r="O12" s="2">
        <f t="shared" si="7"/>
        <v>0</v>
      </c>
      <c r="P12" s="2"/>
      <c r="Q12" s="2"/>
      <c r="R12" s="11"/>
      <c r="S12" s="11"/>
      <c r="T12" s="2"/>
      <c r="U12" s="2"/>
      <c r="V12" s="2"/>
      <c r="W12" s="3">
        <f t="shared" si="6"/>
        <v>0</v>
      </c>
      <c r="X12" s="12"/>
      <c r="Y12" s="12"/>
      <c r="Z12" s="2">
        <f>Z13</f>
        <v>71</v>
      </c>
      <c r="AA12" s="2">
        <f>AA13</f>
        <v>71</v>
      </c>
      <c r="AB12" s="2">
        <f>AB13</f>
        <v>71</v>
      </c>
      <c r="AC12" s="2">
        <f t="shared" si="2"/>
        <v>100</v>
      </c>
      <c r="AD12" s="2">
        <f t="shared" si="3"/>
        <v>100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5" customFormat="1" ht="24.75" customHeight="1">
      <c r="A13" s="42"/>
      <c r="B13" s="6" t="s">
        <v>11</v>
      </c>
      <c r="C13" s="8">
        <v>71</v>
      </c>
      <c r="D13" s="8"/>
      <c r="E13" s="8"/>
      <c r="F13" s="7">
        <v>71</v>
      </c>
      <c r="G13" s="7"/>
      <c r="H13" s="8"/>
      <c r="I13" s="7"/>
      <c r="J13" s="7"/>
      <c r="K13" s="8"/>
      <c r="L13" s="7"/>
      <c r="M13" s="7"/>
      <c r="N13" s="8"/>
      <c r="O13" s="8"/>
      <c r="P13" s="8"/>
      <c r="Q13" s="8"/>
      <c r="R13" s="3"/>
      <c r="S13" s="3"/>
      <c r="T13" s="8"/>
      <c r="U13" s="8"/>
      <c r="V13" s="8"/>
      <c r="W13" s="3">
        <f t="shared" si="6"/>
        <v>0</v>
      </c>
      <c r="X13" s="4"/>
      <c r="Y13" s="4"/>
      <c r="Z13" s="8">
        <f t="shared" si="1"/>
        <v>71</v>
      </c>
      <c r="AA13" s="8">
        <f>F13+I13+L13</f>
        <v>71</v>
      </c>
      <c r="AB13" s="8">
        <v>71</v>
      </c>
      <c r="AC13" s="8">
        <f t="shared" si="2"/>
        <v>100</v>
      </c>
      <c r="AD13" s="8">
        <f t="shared" si="3"/>
        <v>100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s="19" customFormat="1" ht="34.5" customHeight="1">
      <c r="A14" s="41"/>
      <c r="B14" s="1" t="s">
        <v>24</v>
      </c>
      <c r="C14" s="2">
        <f aca="true" t="shared" si="8" ref="C14:O14">C15</f>
        <v>517</v>
      </c>
      <c r="D14" s="2">
        <f t="shared" si="8"/>
        <v>0</v>
      </c>
      <c r="E14" s="2">
        <f t="shared" si="8"/>
        <v>0</v>
      </c>
      <c r="F14" s="2">
        <f t="shared" si="8"/>
        <v>150</v>
      </c>
      <c r="G14" s="2">
        <f t="shared" si="8"/>
        <v>0</v>
      </c>
      <c r="H14" s="2">
        <f t="shared" si="8"/>
        <v>0</v>
      </c>
      <c r="I14" s="2">
        <f t="shared" si="8"/>
        <v>0</v>
      </c>
      <c r="J14" s="2">
        <f t="shared" si="8"/>
        <v>0</v>
      </c>
      <c r="K14" s="2">
        <f t="shared" si="8"/>
        <v>0</v>
      </c>
      <c r="L14" s="2">
        <f t="shared" si="8"/>
        <v>0</v>
      </c>
      <c r="M14" s="2">
        <f t="shared" si="8"/>
        <v>0</v>
      </c>
      <c r="N14" s="2">
        <f t="shared" si="8"/>
        <v>0</v>
      </c>
      <c r="O14" s="2">
        <f t="shared" si="8"/>
        <v>367</v>
      </c>
      <c r="P14" s="2"/>
      <c r="Q14" s="2"/>
      <c r="R14" s="11"/>
      <c r="S14" s="11"/>
      <c r="T14" s="2"/>
      <c r="U14" s="2"/>
      <c r="V14" s="2"/>
      <c r="W14" s="3">
        <f t="shared" si="6"/>
        <v>0</v>
      </c>
      <c r="X14" s="12"/>
      <c r="Y14" s="12"/>
      <c r="Z14" s="2">
        <f>Z15</f>
        <v>517</v>
      </c>
      <c r="AA14" s="2">
        <f>AA15</f>
        <v>150</v>
      </c>
      <c r="AB14" s="2">
        <f>AB15</f>
        <v>95</v>
      </c>
      <c r="AC14" s="2">
        <f t="shared" si="2"/>
        <v>63.33333333333333</v>
      </c>
      <c r="AD14" s="2">
        <f t="shared" si="3"/>
        <v>18.3752417794971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5" customFormat="1" ht="34.5" customHeight="1">
      <c r="A15" s="42"/>
      <c r="B15" s="6" t="s">
        <v>25</v>
      </c>
      <c r="C15" s="8">
        <v>517</v>
      </c>
      <c r="D15" s="8"/>
      <c r="E15" s="8"/>
      <c r="F15" s="7">
        <v>150</v>
      </c>
      <c r="G15" s="7"/>
      <c r="H15" s="8"/>
      <c r="I15" s="7"/>
      <c r="J15" s="7"/>
      <c r="K15" s="8"/>
      <c r="L15" s="7"/>
      <c r="M15" s="7"/>
      <c r="N15" s="8"/>
      <c r="O15" s="8">
        <v>367</v>
      </c>
      <c r="P15" s="8"/>
      <c r="Q15" s="8"/>
      <c r="R15" s="3"/>
      <c r="S15" s="3"/>
      <c r="T15" s="8"/>
      <c r="U15" s="8"/>
      <c r="V15" s="8"/>
      <c r="W15" s="3">
        <f t="shared" si="6"/>
        <v>0</v>
      </c>
      <c r="X15" s="4"/>
      <c r="Y15" s="4"/>
      <c r="Z15" s="8">
        <f t="shared" si="1"/>
        <v>517</v>
      </c>
      <c r="AA15" s="8">
        <f>F15+I15+L15</f>
        <v>150</v>
      </c>
      <c r="AB15" s="8">
        <v>95</v>
      </c>
      <c r="AC15" s="8">
        <f t="shared" si="2"/>
        <v>63.33333333333333</v>
      </c>
      <c r="AD15" s="8">
        <f t="shared" si="3"/>
        <v>18.3752417794971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s="19" customFormat="1" ht="34.5" customHeight="1">
      <c r="A16" s="41"/>
      <c r="B16" s="1" t="s">
        <v>26</v>
      </c>
      <c r="C16" s="2">
        <f aca="true" t="shared" si="9" ref="C16:O16">C17+C18+C19+C20</f>
        <v>1520</v>
      </c>
      <c r="D16" s="2">
        <f t="shared" si="9"/>
        <v>0</v>
      </c>
      <c r="E16" s="2">
        <f t="shared" si="9"/>
        <v>0</v>
      </c>
      <c r="F16" s="2">
        <f t="shared" si="9"/>
        <v>490.1</v>
      </c>
      <c r="G16" s="2">
        <f t="shared" si="9"/>
        <v>0</v>
      </c>
      <c r="H16" s="2">
        <f t="shared" si="9"/>
        <v>0</v>
      </c>
      <c r="I16" s="2">
        <f t="shared" si="9"/>
        <v>1029.9</v>
      </c>
      <c r="J16" s="2">
        <f t="shared" si="9"/>
        <v>0</v>
      </c>
      <c r="K16" s="2">
        <f t="shared" si="9"/>
        <v>0</v>
      </c>
      <c r="L16" s="2">
        <f t="shared" si="9"/>
        <v>0</v>
      </c>
      <c r="M16" s="2">
        <f t="shared" si="9"/>
        <v>0</v>
      </c>
      <c r="N16" s="2">
        <f t="shared" si="9"/>
        <v>0</v>
      </c>
      <c r="O16" s="2">
        <f t="shared" si="9"/>
        <v>0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3">
        <f t="shared" si="6"/>
        <v>0</v>
      </c>
      <c r="X16" s="12"/>
      <c r="Y16" s="12"/>
      <c r="Z16" s="2">
        <f>Z17+Z18+Z19+Z20</f>
        <v>1520</v>
      </c>
      <c r="AA16" s="2">
        <f>AA17+AA18+AA19+AA20</f>
        <v>1520</v>
      </c>
      <c r="AB16" s="2">
        <f>AB17+AB18+AB19+AB20</f>
        <v>1116.3</v>
      </c>
      <c r="AC16" s="2">
        <f t="shared" si="2"/>
        <v>73.4407894736842</v>
      </c>
      <c r="AD16" s="2">
        <f t="shared" si="3"/>
        <v>73.4407894736842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5" customFormat="1" ht="24.75" customHeight="1">
      <c r="A17" s="42"/>
      <c r="B17" s="14" t="s">
        <v>12</v>
      </c>
      <c r="C17" s="8">
        <v>255</v>
      </c>
      <c r="D17" s="8"/>
      <c r="E17" s="8"/>
      <c r="F17" s="8">
        <v>255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3"/>
      <c r="S17" s="3"/>
      <c r="T17" s="8"/>
      <c r="U17" s="8"/>
      <c r="V17" s="8"/>
      <c r="W17" s="3">
        <f t="shared" si="6"/>
        <v>0</v>
      </c>
      <c r="X17" s="4"/>
      <c r="Y17" s="4"/>
      <c r="Z17" s="8">
        <f t="shared" si="1"/>
        <v>255</v>
      </c>
      <c r="AA17" s="8">
        <f>F17+I17+L17</f>
        <v>255</v>
      </c>
      <c r="AB17" s="8">
        <v>254</v>
      </c>
      <c r="AC17" s="8">
        <f t="shared" si="2"/>
        <v>99.6078431372549</v>
      </c>
      <c r="AD17" s="8">
        <f t="shared" si="3"/>
        <v>99.6078431372549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s="5" customFormat="1" ht="24.75" customHeight="1">
      <c r="A18" s="42"/>
      <c r="B18" s="6" t="s">
        <v>13</v>
      </c>
      <c r="C18" s="8">
        <v>558</v>
      </c>
      <c r="D18" s="8"/>
      <c r="E18" s="8"/>
      <c r="F18" s="7">
        <v>230</v>
      </c>
      <c r="G18" s="7"/>
      <c r="H18" s="8"/>
      <c r="I18" s="7">
        <v>328</v>
      </c>
      <c r="J18" s="7"/>
      <c r="K18" s="8"/>
      <c r="L18" s="7"/>
      <c r="M18" s="7"/>
      <c r="N18" s="8"/>
      <c r="O18" s="8"/>
      <c r="P18" s="8"/>
      <c r="Q18" s="8"/>
      <c r="R18" s="3"/>
      <c r="S18" s="3"/>
      <c r="T18" s="8"/>
      <c r="U18" s="8"/>
      <c r="V18" s="8"/>
      <c r="W18" s="3">
        <f t="shared" si="6"/>
        <v>0</v>
      </c>
      <c r="X18" s="4"/>
      <c r="Y18" s="4"/>
      <c r="Z18" s="8">
        <f t="shared" si="1"/>
        <v>558</v>
      </c>
      <c r="AA18" s="8">
        <f>F18+I18+L18</f>
        <v>558</v>
      </c>
      <c r="AB18" s="8">
        <v>558</v>
      </c>
      <c r="AC18" s="8">
        <f t="shared" si="2"/>
        <v>100</v>
      </c>
      <c r="AD18" s="8">
        <f t="shared" si="3"/>
        <v>100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5" customFormat="1" ht="24.75" customHeight="1">
      <c r="A19" s="42"/>
      <c r="B19" s="6" t="s">
        <v>14</v>
      </c>
      <c r="C19" s="8">
        <v>452</v>
      </c>
      <c r="D19" s="8"/>
      <c r="E19" s="8"/>
      <c r="F19" s="7"/>
      <c r="G19" s="7"/>
      <c r="H19" s="8"/>
      <c r="I19" s="7">
        <v>452</v>
      </c>
      <c r="J19" s="7"/>
      <c r="K19" s="8"/>
      <c r="L19" s="7"/>
      <c r="M19" s="7"/>
      <c r="N19" s="8"/>
      <c r="O19" s="8"/>
      <c r="P19" s="8"/>
      <c r="Q19" s="8"/>
      <c r="R19" s="3"/>
      <c r="S19" s="3"/>
      <c r="T19" s="8"/>
      <c r="U19" s="8"/>
      <c r="V19" s="8"/>
      <c r="W19" s="3">
        <f t="shared" si="6"/>
        <v>0</v>
      </c>
      <c r="X19" s="4"/>
      <c r="Y19" s="4"/>
      <c r="Z19" s="8">
        <f t="shared" si="1"/>
        <v>452</v>
      </c>
      <c r="AA19" s="8">
        <f>F19+I19+L19</f>
        <v>452</v>
      </c>
      <c r="AB19" s="8">
        <v>304.3</v>
      </c>
      <c r="AC19" s="8">
        <f t="shared" si="2"/>
        <v>67.32300884955752</v>
      </c>
      <c r="AD19" s="8">
        <f t="shared" si="3"/>
        <v>67.32300884955752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s="5" customFormat="1" ht="24.75" customHeight="1">
      <c r="A20" s="42"/>
      <c r="B20" s="6" t="s">
        <v>27</v>
      </c>
      <c r="C20" s="8">
        <v>255</v>
      </c>
      <c r="D20" s="8"/>
      <c r="E20" s="8"/>
      <c r="F20" s="7">
        <v>5.1</v>
      </c>
      <c r="G20" s="7"/>
      <c r="H20" s="8"/>
      <c r="I20" s="7">
        <v>249.9</v>
      </c>
      <c r="J20" s="7"/>
      <c r="K20" s="8"/>
      <c r="L20" s="7"/>
      <c r="M20" s="7"/>
      <c r="N20" s="8"/>
      <c r="O20" s="8"/>
      <c r="P20" s="8"/>
      <c r="Q20" s="8"/>
      <c r="R20" s="3"/>
      <c r="S20" s="3"/>
      <c r="T20" s="8"/>
      <c r="U20" s="8"/>
      <c r="V20" s="8"/>
      <c r="W20" s="3">
        <f t="shared" si="6"/>
        <v>0</v>
      </c>
      <c r="X20" s="4"/>
      <c r="Y20" s="4"/>
      <c r="Z20" s="8">
        <f t="shared" si="1"/>
        <v>255</v>
      </c>
      <c r="AA20" s="8">
        <f>F20+I20+L20</f>
        <v>255</v>
      </c>
      <c r="AB20" s="8"/>
      <c r="AC20" s="8">
        <f t="shared" si="2"/>
        <v>0</v>
      </c>
      <c r="AD20" s="8">
        <f t="shared" si="3"/>
        <v>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s="19" customFormat="1" ht="24.75" customHeight="1">
      <c r="A21" s="41"/>
      <c r="B21" s="1" t="s">
        <v>34</v>
      </c>
      <c r="C21" s="2">
        <f aca="true" t="shared" si="10" ref="C21:O21">C22+C23</f>
        <v>27</v>
      </c>
      <c r="D21" s="2">
        <f t="shared" si="10"/>
        <v>0</v>
      </c>
      <c r="E21" s="2">
        <f t="shared" si="10"/>
        <v>0</v>
      </c>
      <c r="F21" s="2">
        <f t="shared" si="10"/>
        <v>27</v>
      </c>
      <c r="G21" s="2">
        <f t="shared" si="10"/>
        <v>0</v>
      </c>
      <c r="H21" s="2">
        <f t="shared" si="10"/>
        <v>0</v>
      </c>
      <c r="I21" s="2">
        <f t="shared" si="10"/>
        <v>0</v>
      </c>
      <c r="J21" s="2">
        <f t="shared" si="10"/>
        <v>0</v>
      </c>
      <c r="K21" s="2">
        <f t="shared" si="10"/>
        <v>0</v>
      </c>
      <c r="L21" s="2">
        <f t="shared" si="10"/>
        <v>0</v>
      </c>
      <c r="M21" s="2">
        <f t="shared" si="10"/>
        <v>0</v>
      </c>
      <c r="N21" s="2">
        <f t="shared" si="10"/>
        <v>0</v>
      </c>
      <c r="O21" s="2">
        <f t="shared" si="10"/>
        <v>0</v>
      </c>
      <c r="P21" s="2"/>
      <c r="Q21" s="2"/>
      <c r="R21" s="11"/>
      <c r="S21" s="11"/>
      <c r="T21" s="2"/>
      <c r="U21" s="2"/>
      <c r="V21" s="2"/>
      <c r="W21" s="3">
        <f t="shared" si="6"/>
        <v>0</v>
      </c>
      <c r="X21" s="12"/>
      <c r="Y21" s="12"/>
      <c r="Z21" s="2">
        <f>Z22+Z23</f>
        <v>27</v>
      </c>
      <c r="AA21" s="2">
        <f>AA22+AA23</f>
        <v>27</v>
      </c>
      <c r="AB21" s="2">
        <f>AB22+AB23</f>
        <v>10</v>
      </c>
      <c r="AC21" s="2">
        <f t="shared" si="2"/>
        <v>37.03703703703704</v>
      </c>
      <c r="AD21" s="2">
        <f t="shared" si="3"/>
        <v>37.03703703703704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5" customFormat="1" ht="24.75" customHeight="1">
      <c r="A22" s="42"/>
      <c r="B22" s="6" t="s">
        <v>28</v>
      </c>
      <c r="C22" s="8">
        <v>10</v>
      </c>
      <c r="D22" s="8"/>
      <c r="E22" s="8"/>
      <c r="F22" s="7">
        <v>10</v>
      </c>
      <c r="G22" s="7"/>
      <c r="H22" s="8"/>
      <c r="I22" s="7"/>
      <c r="J22" s="7"/>
      <c r="K22" s="8"/>
      <c r="L22" s="7"/>
      <c r="M22" s="7"/>
      <c r="N22" s="8"/>
      <c r="O22" s="8"/>
      <c r="P22" s="8"/>
      <c r="Q22" s="8"/>
      <c r="R22" s="3"/>
      <c r="S22" s="3"/>
      <c r="T22" s="8"/>
      <c r="U22" s="8"/>
      <c r="V22" s="8"/>
      <c r="W22" s="3">
        <f t="shared" si="6"/>
        <v>0</v>
      </c>
      <c r="X22" s="4"/>
      <c r="Y22" s="4"/>
      <c r="Z22" s="8">
        <f t="shared" si="1"/>
        <v>10</v>
      </c>
      <c r="AA22" s="8">
        <f>F22+I22+L22</f>
        <v>10</v>
      </c>
      <c r="AB22" s="8">
        <v>10</v>
      </c>
      <c r="AC22" s="8">
        <f t="shared" si="2"/>
        <v>100</v>
      </c>
      <c r="AD22" s="8">
        <f t="shared" si="3"/>
        <v>100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s="5" customFormat="1" ht="24.75" customHeight="1">
      <c r="A23" s="42"/>
      <c r="B23" s="6" t="s">
        <v>29</v>
      </c>
      <c r="C23" s="8">
        <v>17</v>
      </c>
      <c r="D23" s="8"/>
      <c r="E23" s="8"/>
      <c r="F23" s="7">
        <v>17</v>
      </c>
      <c r="G23" s="7"/>
      <c r="H23" s="8"/>
      <c r="I23" s="7"/>
      <c r="J23" s="7"/>
      <c r="K23" s="8"/>
      <c r="L23" s="7"/>
      <c r="M23" s="7"/>
      <c r="N23" s="8"/>
      <c r="O23" s="8"/>
      <c r="P23" s="8"/>
      <c r="Q23" s="8"/>
      <c r="R23" s="3"/>
      <c r="S23" s="3"/>
      <c r="T23" s="8"/>
      <c r="U23" s="8"/>
      <c r="V23" s="8"/>
      <c r="W23" s="3">
        <f t="shared" si="6"/>
        <v>0</v>
      </c>
      <c r="X23" s="4"/>
      <c r="Y23" s="4"/>
      <c r="Z23" s="8">
        <f t="shared" si="1"/>
        <v>17</v>
      </c>
      <c r="AA23" s="8">
        <f>F23+I23+L23</f>
        <v>17</v>
      </c>
      <c r="AB23" s="8"/>
      <c r="AC23" s="8">
        <f t="shared" si="2"/>
        <v>0</v>
      </c>
      <c r="AD23" s="8">
        <f t="shared" si="3"/>
        <v>0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s="19" customFormat="1" ht="24.75" customHeight="1">
      <c r="A24" s="41"/>
      <c r="B24" s="1" t="s">
        <v>44</v>
      </c>
      <c r="C24" s="2">
        <f aca="true" t="shared" si="11" ref="C24:O24">C25+C26+C27+C28</f>
        <v>3480</v>
      </c>
      <c r="D24" s="2">
        <f t="shared" si="11"/>
        <v>0</v>
      </c>
      <c r="E24" s="2">
        <f t="shared" si="11"/>
        <v>0</v>
      </c>
      <c r="F24" s="2">
        <f t="shared" si="11"/>
        <v>96</v>
      </c>
      <c r="G24" s="2">
        <f t="shared" si="11"/>
        <v>0</v>
      </c>
      <c r="H24" s="2">
        <f t="shared" si="11"/>
        <v>0</v>
      </c>
      <c r="I24" s="2">
        <f t="shared" si="11"/>
        <v>981.5</v>
      </c>
      <c r="J24" s="2">
        <f t="shared" si="11"/>
        <v>0</v>
      </c>
      <c r="K24" s="2">
        <f t="shared" si="11"/>
        <v>0</v>
      </c>
      <c r="L24" s="2">
        <f t="shared" si="11"/>
        <v>834</v>
      </c>
      <c r="M24" s="2">
        <f t="shared" si="11"/>
        <v>0</v>
      </c>
      <c r="N24" s="2">
        <f t="shared" si="11"/>
        <v>0</v>
      </c>
      <c r="O24" s="2">
        <f t="shared" si="11"/>
        <v>1568.5</v>
      </c>
      <c r="P24" s="2" t="e">
        <f>P25+P26+P27+P28+#REF!</f>
        <v>#REF!</v>
      </c>
      <c r="Q24" s="2" t="e">
        <f>Q25+Q26+Q27+Q28+#REF!</f>
        <v>#REF!</v>
      </c>
      <c r="R24" s="2" t="e">
        <f>R25+R26+R27+R28+#REF!</f>
        <v>#REF!</v>
      </c>
      <c r="S24" s="2" t="e">
        <f>S25+S26+S27+S28+#REF!</f>
        <v>#REF!</v>
      </c>
      <c r="T24" s="2" t="e">
        <f>T25+T26+T27+T28+#REF!</f>
        <v>#REF!</v>
      </c>
      <c r="U24" s="2" t="e">
        <f>U25+U26+U27+U28+#REF!</f>
        <v>#REF!</v>
      </c>
      <c r="V24" s="2" t="e">
        <f>V25+V26+V27+V28+#REF!</f>
        <v>#REF!</v>
      </c>
      <c r="W24" s="3">
        <f t="shared" si="6"/>
        <v>0</v>
      </c>
      <c r="X24" s="12"/>
      <c r="Y24" s="12"/>
      <c r="Z24" s="2">
        <f>Z25+Z26+Z27+Z28</f>
        <v>3480</v>
      </c>
      <c r="AA24" s="2">
        <f>AA25+AA26+AA27+AA28</f>
        <v>1911.5</v>
      </c>
      <c r="AB24" s="2">
        <f>AB25+AB26+AB27+AB28</f>
        <v>1524</v>
      </c>
      <c r="AC24" s="2">
        <f t="shared" si="2"/>
        <v>79.72796233324614</v>
      </c>
      <c r="AD24" s="2">
        <f t="shared" si="3"/>
        <v>43.79310344827586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5" customFormat="1" ht="24.75" customHeight="1">
      <c r="A25" s="42"/>
      <c r="B25" s="15" t="s">
        <v>30</v>
      </c>
      <c r="C25" s="8">
        <v>37</v>
      </c>
      <c r="D25" s="8"/>
      <c r="E25" s="8"/>
      <c r="F25" s="7">
        <v>37</v>
      </c>
      <c r="G25" s="7"/>
      <c r="H25" s="8"/>
      <c r="I25" s="7"/>
      <c r="J25" s="7"/>
      <c r="K25" s="8"/>
      <c r="L25" s="7"/>
      <c r="M25" s="7"/>
      <c r="N25" s="8"/>
      <c r="O25" s="8"/>
      <c r="P25" s="8"/>
      <c r="Q25" s="8"/>
      <c r="R25" s="3"/>
      <c r="S25" s="3"/>
      <c r="T25" s="8"/>
      <c r="U25" s="8"/>
      <c r="V25" s="8"/>
      <c r="W25" s="3">
        <f t="shared" si="6"/>
        <v>0</v>
      </c>
      <c r="X25" s="4"/>
      <c r="Y25" s="4"/>
      <c r="Z25" s="8">
        <f t="shared" si="1"/>
        <v>37</v>
      </c>
      <c r="AA25" s="8">
        <f>F25+I25+L25</f>
        <v>37</v>
      </c>
      <c r="AB25" s="8">
        <v>36</v>
      </c>
      <c r="AC25" s="8">
        <f t="shared" si="2"/>
        <v>97.2972972972973</v>
      </c>
      <c r="AD25" s="8">
        <f t="shared" si="3"/>
        <v>97.2972972972973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24.75" customHeight="1">
      <c r="A26" s="42"/>
      <c r="B26" s="15" t="s">
        <v>31</v>
      </c>
      <c r="C26" s="8">
        <v>59</v>
      </c>
      <c r="D26" s="8"/>
      <c r="E26" s="8"/>
      <c r="F26" s="7">
        <v>59</v>
      </c>
      <c r="G26" s="7"/>
      <c r="H26" s="8"/>
      <c r="I26" s="7"/>
      <c r="J26" s="7"/>
      <c r="K26" s="8"/>
      <c r="L26" s="7"/>
      <c r="M26" s="7"/>
      <c r="N26" s="8"/>
      <c r="O26" s="8"/>
      <c r="P26" s="8"/>
      <c r="Q26" s="8"/>
      <c r="R26" s="3"/>
      <c r="S26" s="3"/>
      <c r="T26" s="8"/>
      <c r="U26" s="8"/>
      <c r="V26" s="8"/>
      <c r="W26" s="3">
        <f t="shared" si="6"/>
        <v>0</v>
      </c>
      <c r="X26" s="4"/>
      <c r="Y26" s="4"/>
      <c r="Z26" s="8">
        <f t="shared" si="1"/>
        <v>59</v>
      </c>
      <c r="AA26" s="8">
        <f>F26+I26+L26</f>
        <v>59</v>
      </c>
      <c r="AB26" s="8">
        <v>59</v>
      </c>
      <c r="AC26" s="8">
        <f t="shared" si="2"/>
        <v>100</v>
      </c>
      <c r="AD26" s="8">
        <f t="shared" si="3"/>
        <v>100</v>
      </c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34.5" customHeight="1">
      <c r="A27" s="42"/>
      <c r="B27" s="15" t="s">
        <v>15</v>
      </c>
      <c r="C27" s="8">
        <v>1222</v>
      </c>
      <c r="D27" s="8"/>
      <c r="E27" s="8"/>
      <c r="F27" s="7"/>
      <c r="G27" s="7"/>
      <c r="H27" s="8"/>
      <c r="I27" s="7">
        <v>60</v>
      </c>
      <c r="J27" s="7"/>
      <c r="K27" s="8"/>
      <c r="L27" s="7">
        <f>1162-328</f>
        <v>834</v>
      </c>
      <c r="M27" s="7"/>
      <c r="N27" s="8"/>
      <c r="O27" s="8">
        <v>328</v>
      </c>
      <c r="P27" s="8"/>
      <c r="Q27" s="8"/>
      <c r="R27" s="3"/>
      <c r="S27" s="3"/>
      <c r="T27" s="8"/>
      <c r="U27" s="8"/>
      <c r="V27" s="8"/>
      <c r="W27" s="3">
        <f t="shared" si="6"/>
        <v>0</v>
      </c>
      <c r="X27" s="4"/>
      <c r="Y27" s="4"/>
      <c r="Z27" s="8">
        <f t="shared" si="1"/>
        <v>1222</v>
      </c>
      <c r="AA27" s="8">
        <f>F27+I27+L27</f>
        <v>894</v>
      </c>
      <c r="AB27" s="8">
        <v>693</v>
      </c>
      <c r="AC27" s="8">
        <f t="shared" si="2"/>
        <v>77.51677852348993</v>
      </c>
      <c r="AD27" s="8">
        <f t="shared" si="3"/>
        <v>56.710310965630114</v>
      </c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24.75" customHeight="1">
      <c r="A28" s="42"/>
      <c r="B28" s="6" t="s">
        <v>45</v>
      </c>
      <c r="C28" s="8">
        <v>2162</v>
      </c>
      <c r="D28" s="8"/>
      <c r="E28" s="8"/>
      <c r="F28" s="7"/>
      <c r="G28" s="7"/>
      <c r="H28" s="8"/>
      <c r="I28" s="7">
        <v>921.5</v>
      </c>
      <c r="J28" s="7"/>
      <c r="K28" s="8"/>
      <c r="L28" s="7"/>
      <c r="M28" s="7"/>
      <c r="N28" s="8"/>
      <c r="O28" s="8">
        <v>1240.5</v>
      </c>
      <c r="P28" s="8"/>
      <c r="Q28" s="8"/>
      <c r="R28" s="3"/>
      <c r="S28" s="3"/>
      <c r="T28" s="8"/>
      <c r="U28" s="8"/>
      <c r="V28" s="8"/>
      <c r="W28" s="3">
        <f t="shared" si="6"/>
        <v>0</v>
      </c>
      <c r="X28" s="4"/>
      <c r="Y28" s="4"/>
      <c r="Z28" s="8">
        <f t="shared" si="1"/>
        <v>2162</v>
      </c>
      <c r="AA28" s="8">
        <f>F28+I28+L28</f>
        <v>921.5</v>
      </c>
      <c r="AB28" s="8">
        <v>736</v>
      </c>
      <c r="AC28" s="8">
        <f t="shared" si="2"/>
        <v>79.86977753662507</v>
      </c>
      <c r="AD28" s="8">
        <f t="shared" si="3"/>
        <v>34.04255319148936</v>
      </c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19" customFormat="1" ht="34.5" customHeight="1">
      <c r="A29" s="41"/>
      <c r="B29" s="1" t="s">
        <v>35</v>
      </c>
      <c r="C29" s="2">
        <f aca="true" t="shared" si="12" ref="C29:O29">C30</f>
        <v>307</v>
      </c>
      <c r="D29" s="2">
        <f t="shared" si="12"/>
        <v>0</v>
      </c>
      <c r="E29" s="2">
        <f t="shared" si="12"/>
        <v>0</v>
      </c>
      <c r="F29" s="2">
        <f t="shared" si="12"/>
        <v>0</v>
      </c>
      <c r="G29" s="2">
        <f t="shared" si="12"/>
        <v>0</v>
      </c>
      <c r="H29" s="2">
        <f t="shared" si="12"/>
        <v>0</v>
      </c>
      <c r="I29" s="2">
        <f t="shared" si="12"/>
        <v>0</v>
      </c>
      <c r="J29" s="2">
        <f t="shared" si="12"/>
        <v>0</v>
      </c>
      <c r="K29" s="2">
        <f t="shared" si="12"/>
        <v>0</v>
      </c>
      <c r="L29" s="2">
        <f t="shared" si="12"/>
        <v>110.5</v>
      </c>
      <c r="M29" s="2">
        <f t="shared" si="12"/>
        <v>0</v>
      </c>
      <c r="N29" s="2">
        <f t="shared" si="12"/>
        <v>0</v>
      </c>
      <c r="O29" s="2">
        <f t="shared" si="12"/>
        <v>196.5</v>
      </c>
      <c r="P29" s="2"/>
      <c r="Q29" s="2"/>
      <c r="R29" s="11"/>
      <c r="S29" s="11"/>
      <c r="T29" s="2"/>
      <c r="U29" s="2"/>
      <c r="V29" s="2"/>
      <c r="W29" s="11">
        <f t="shared" si="6"/>
        <v>0</v>
      </c>
      <c r="X29" s="12"/>
      <c r="Y29" s="12"/>
      <c r="Z29" s="2">
        <f>Z30</f>
        <v>307</v>
      </c>
      <c r="AA29" s="2">
        <f>AA30</f>
        <v>110.5</v>
      </c>
      <c r="AB29" s="2">
        <f>AB30</f>
        <v>0</v>
      </c>
      <c r="AC29" s="2">
        <f t="shared" si="2"/>
        <v>0</v>
      </c>
      <c r="AD29" s="2">
        <f t="shared" si="3"/>
        <v>0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5" customFormat="1" ht="24.75" customHeight="1">
      <c r="A30" s="42"/>
      <c r="B30" s="68" t="s">
        <v>32</v>
      </c>
      <c r="C30" s="66">
        <v>307</v>
      </c>
      <c r="D30" s="66"/>
      <c r="E30" s="66"/>
      <c r="F30" s="69"/>
      <c r="G30" s="69"/>
      <c r="H30" s="66"/>
      <c r="I30" s="69"/>
      <c r="J30" s="69"/>
      <c r="K30" s="66"/>
      <c r="L30" s="69">
        <v>110.5</v>
      </c>
      <c r="M30" s="69"/>
      <c r="N30" s="66"/>
      <c r="O30" s="66">
        <v>196.5</v>
      </c>
      <c r="P30" s="66"/>
      <c r="Q30" s="66"/>
      <c r="R30" s="67"/>
      <c r="S30" s="67"/>
      <c r="T30" s="66"/>
      <c r="U30" s="66"/>
      <c r="V30" s="66"/>
      <c r="W30" s="67">
        <f t="shared" si="6"/>
        <v>0</v>
      </c>
      <c r="X30" s="18"/>
      <c r="Y30" s="18"/>
      <c r="Z30" s="66">
        <f t="shared" si="1"/>
        <v>307</v>
      </c>
      <c r="AA30" s="66">
        <f>F30+I30+L30</f>
        <v>110.5</v>
      </c>
      <c r="AB30" s="66"/>
      <c r="AC30" s="66">
        <f t="shared" si="2"/>
        <v>0</v>
      </c>
      <c r="AD30" s="66">
        <f t="shared" si="3"/>
        <v>0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30" s="12" customFormat="1" ht="34.5" customHeight="1">
      <c r="A31" s="41" t="s">
        <v>43</v>
      </c>
      <c r="B31" s="10" t="s">
        <v>49</v>
      </c>
      <c r="C31" s="2">
        <f aca="true" t="shared" si="13" ref="C31:O31">C32</f>
        <v>1000</v>
      </c>
      <c r="D31" s="2">
        <f t="shared" si="13"/>
        <v>0</v>
      </c>
      <c r="E31" s="2">
        <f t="shared" si="13"/>
        <v>0</v>
      </c>
      <c r="F31" s="2">
        <f t="shared" si="13"/>
        <v>147.1</v>
      </c>
      <c r="G31" s="2">
        <f t="shared" si="13"/>
        <v>0</v>
      </c>
      <c r="H31" s="2">
        <f t="shared" si="13"/>
        <v>0</v>
      </c>
      <c r="I31" s="2">
        <f t="shared" si="13"/>
        <v>284.3</v>
      </c>
      <c r="J31" s="2">
        <f t="shared" si="13"/>
        <v>0</v>
      </c>
      <c r="K31" s="2">
        <f t="shared" si="13"/>
        <v>0</v>
      </c>
      <c r="L31" s="2">
        <f t="shared" si="13"/>
        <v>214.9</v>
      </c>
      <c r="M31" s="2">
        <f t="shared" si="13"/>
        <v>0</v>
      </c>
      <c r="N31" s="2">
        <f t="shared" si="13"/>
        <v>0</v>
      </c>
      <c r="O31" s="2">
        <f t="shared" si="13"/>
        <v>353.7</v>
      </c>
      <c r="P31" s="2"/>
      <c r="Q31" s="2"/>
      <c r="R31" s="11"/>
      <c r="S31" s="11"/>
      <c r="T31" s="2"/>
      <c r="U31" s="2"/>
      <c r="V31" s="2"/>
      <c r="W31" s="11">
        <f t="shared" si="6"/>
        <v>0</v>
      </c>
      <c r="Z31" s="2">
        <f>Z32</f>
        <v>1000</v>
      </c>
      <c r="AA31" s="2">
        <f>AA32</f>
        <v>646.3</v>
      </c>
      <c r="AB31" s="2">
        <f>AB32</f>
        <v>646.3</v>
      </c>
      <c r="AC31" s="2">
        <f t="shared" si="2"/>
        <v>100</v>
      </c>
      <c r="AD31" s="2">
        <f t="shared" si="3"/>
        <v>64.63</v>
      </c>
    </row>
    <row r="32" spans="1:40" s="9" customFormat="1" ht="24.75" customHeight="1">
      <c r="A32" s="42"/>
      <c r="B32" s="68" t="s">
        <v>33</v>
      </c>
      <c r="C32" s="66">
        <v>1000</v>
      </c>
      <c r="D32" s="66"/>
      <c r="E32" s="66"/>
      <c r="F32" s="69">
        <v>147.1</v>
      </c>
      <c r="G32" s="69"/>
      <c r="H32" s="66"/>
      <c r="I32" s="69">
        <v>284.3</v>
      </c>
      <c r="J32" s="69"/>
      <c r="K32" s="66"/>
      <c r="L32" s="69">
        <v>214.9</v>
      </c>
      <c r="M32" s="69"/>
      <c r="N32" s="66"/>
      <c r="O32" s="66">
        <v>353.7</v>
      </c>
      <c r="P32" s="66"/>
      <c r="Q32" s="66"/>
      <c r="R32" s="67"/>
      <c r="S32" s="67"/>
      <c r="T32" s="66"/>
      <c r="U32" s="66"/>
      <c r="V32" s="66"/>
      <c r="W32" s="67">
        <f t="shared" si="6"/>
        <v>0</v>
      </c>
      <c r="X32" s="18"/>
      <c r="Y32" s="18"/>
      <c r="Z32" s="66">
        <f t="shared" si="1"/>
        <v>1000</v>
      </c>
      <c r="AA32" s="66">
        <f>F32+I32+L32</f>
        <v>646.3</v>
      </c>
      <c r="AB32" s="66">
        <v>646.3</v>
      </c>
      <c r="AC32" s="66">
        <f t="shared" si="2"/>
        <v>100</v>
      </c>
      <c r="AD32" s="66">
        <f t="shared" si="3"/>
        <v>64.63</v>
      </c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13" customFormat="1" ht="34.5" customHeight="1">
      <c r="A33" s="41" t="s">
        <v>40</v>
      </c>
      <c r="B33" s="10" t="s">
        <v>46</v>
      </c>
      <c r="C33" s="2">
        <f aca="true" t="shared" si="14" ref="C33:O33">C8+C10</f>
        <v>7049</v>
      </c>
      <c r="D33" s="2">
        <f t="shared" si="14"/>
        <v>0</v>
      </c>
      <c r="E33" s="2">
        <f t="shared" si="14"/>
        <v>0</v>
      </c>
      <c r="F33" s="2">
        <f t="shared" si="14"/>
        <v>1108.2</v>
      </c>
      <c r="G33" s="2">
        <f t="shared" si="14"/>
        <v>0</v>
      </c>
      <c r="H33" s="2">
        <f t="shared" si="14"/>
        <v>0</v>
      </c>
      <c r="I33" s="2">
        <f t="shared" si="14"/>
        <v>2295.7000000000003</v>
      </c>
      <c r="J33" s="2">
        <f t="shared" si="14"/>
        <v>0</v>
      </c>
      <c r="K33" s="2">
        <f t="shared" si="14"/>
        <v>0</v>
      </c>
      <c r="L33" s="2">
        <f t="shared" si="14"/>
        <v>1159.4</v>
      </c>
      <c r="M33" s="2">
        <f t="shared" si="14"/>
        <v>0</v>
      </c>
      <c r="N33" s="2">
        <f t="shared" si="14"/>
        <v>0</v>
      </c>
      <c r="O33" s="2">
        <f t="shared" si="14"/>
        <v>2485.7</v>
      </c>
      <c r="P33" s="2"/>
      <c r="Q33" s="2"/>
      <c r="R33" s="11"/>
      <c r="S33" s="11"/>
      <c r="T33" s="2"/>
      <c r="U33" s="2"/>
      <c r="V33" s="2"/>
      <c r="W33" s="11"/>
      <c r="X33" s="12"/>
      <c r="Y33" s="12"/>
      <c r="Z33" s="2">
        <f>Z8+Z10</f>
        <v>7049</v>
      </c>
      <c r="AA33" s="2">
        <f>AA8+AA10</f>
        <v>4563.3</v>
      </c>
      <c r="AB33" s="2">
        <f>AB8+AB10</f>
        <v>3583.3</v>
      </c>
      <c r="AC33" s="2">
        <f t="shared" si="2"/>
        <v>78.52431354502224</v>
      </c>
      <c r="AD33" s="2">
        <f t="shared" si="3"/>
        <v>50.83416087388283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s="13" customFormat="1" ht="24.75" customHeight="1">
      <c r="A34" s="44"/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67"/>
      <c r="X34" s="18"/>
      <c r="Y34" s="18"/>
      <c r="Z34" s="18"/>
      <c r="AA34" s="18"/>
      <c r="AB34" s="18"/>
      <c r="AC34" s="18"/>
      <c r="AD34" s="18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3" customFormat="1" ht="24.75" customHeight="1">
      <c r="A35" s="44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3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22" s="4" customFormat="1" ht="16.5">
      <c r="A36" s="62" t="s">
        <v>62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3"/>
      <c r="S36" s="3"/>
      <c r="T36" s="3"/>
      <c r="U36" s="3"/>
      <c r="V36" s="3"/>
    </row>
    <row r="37" spans="1:28" s="4" customFormat="1" ht="16.5" hidden="1" outlineLevel="1">
      <c r="A37" s="62"/>
      <c r="B37" s="3" t="s">
        <v>16</v>
      </c>
      <c r="C37" s="24"/>
      <c r="D37" s="3"/>
      <c r="E37" s="3"/>
      <c r="F37" s="24"/>
      <c r="G37" s="24"/>
      <c r="H37" s="24"/>
      <c r="I37" s="3"/>
      <c r="J37" s="3"/>
      <c r="K37" s="3"/>
      <c r="L37" s="24" t="s">
        <v>38</v>
      </c>
      <c r="M37" s="23"/>
      <c r="N37" s="23"/>
      <c r="P37" s="24"/>
      <c r="Q37" s="24"/>
      <c r="R37" s="3"/>
      <c r="S37" s="3"/>
      <c r="T37" s="3"/>
      <c r="U37" s="24"/>
      <c r="V37" s="3"/>
      <c r="AB37" s="24" t="s">
        <v>38</v>
      </c>
    </row>
    <row r="38" ht="16.5" collapsed="1">
      <c r="A38" s="65" t="s">
        <v>59</v>
      </c>
    </row>
  </sheetData>
  <mergeCells count="1">
    <mergeCell ref="B5:AC5"/>
  </mergeCells>
  <conditionalFormatting sqref="F1:H1 V7:V10 AC7:AD7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1" fitToWidth="1" horizontalDpi="600" verticalDpi="600" orientation="portrait" paperSize="9" scale="71" r:id="rId1"/>
  <rowBreaks count="1" manualBreakCount="1">
    <brk id="2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msmain</cp:lastModifiedBy>
  <cp:lastPrinted>2006-12-18T04:00:09Z</cp:lastPrinted>
  <dcterms:created xsi:type="dcterms:W3CDTF">2006-03-23T05:22:56Z</dcterms:created>
  <dcterms:modified xsi:type="dcterms:W3CDTF">2007-01-10T06:20:33Z</dcterms:modified>
  <cp:category/>
  <cp:version/>
  <cp:contentType/>
  <cp:contentStatus/>
</cp:coreProperties>
</file>