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9090" activeTab="1"/>
  </bookViews>
  <sheets>
    <sheet name="по источникам " sheetId="1" r:id="rId1"/>
    <sheet name="прогр" sheetId="2" r:id="rId2"/>
  </sheets>
  <definedNames>
    <definedName name="_xlnm.Print_Titles" localSheetId="0">'по источникам '!$8:$9</definedName>
    <definedName name="_xlnm.Print_Area" localSheetId="0">'по источникам '!$A$1:$L$58</definedName>
    <definedName name="_xlnm.Print_Area" localSheetId="1">'прогр'!$A$1:$E$27</definedName>
  </definedNames>
  <calcPr fullCalcOnLoad="1" refMode="R1C1"/>
</workbook>
</file>

<file path=xl/sharedStrings.xml><?xml version="1.0" encoding="utf-8"?>
<sst xmlns="http://schemas.openxmlformats.org/spreadsheetml/2006/main" count="240" uniqueCount="142">
  <si>
    <t>№ п/п</t>
  </si>
  <si>
    <t>План 2007 года</t>
  </si>
  <si>
    <t>Программа "Профилактика правонарушений"</t>
  </si>
  <si>
    <t>Наименование целевых программ и мероприятий</t>
  </si>
  <si>
    <t>Перечень целевых программ и мероприятий  бюджета ЗАТО Северск на 2007 год</t>
  </si>
  <si>
    <t>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</si>
  <si>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>Программа "Повышение безопасности дорожного движения на 2007-2009 годы"</t>
  </si>
  <si>
    <t>Программа "Декоративно-художественное оформление центральных улиц ЗАТО Северск на 2005-2009 годы"</t>
  </si>
  <si>
    <t>Комплексная программа развития образования городского округа ЗАТО Северск на 2006-2010 годы</t>
  </si>
  <si>
    <t>Программа "Поддержка молодых семей ЗАТО Северск в решении жилищной проблемы на 2007-2010 гг."</t>
  </si>
  <si>
    <t>Всего по Программам и мероприятиям</t>
  </si>
  <si>
    <t>Программа "Развитие материально-технической базы оздоровительных лагерей"</t>
  </si>
  <si>
    <t>Примечание:</t>
  </si>
  <si>
    <t>2. По Программе "Здоровый ребенок" на 2004 - 2008 годы  - данная программа включает две подпрограммы: "Здоровая мама - здоровый ребенок", "Здоровый дошкольник". Средства на проведение подпрограммы "Здоровая мама - здоровый ребенок" предусмотрены за счет сметы Управления образования, подпрограмма "Здоровый дошкольник" - за счет сметы дошкольных образовательных учреждений.</t>
  </si>
  <si>
    <t>Приложение 15</t>
  </si>
  <si>
    <t xml:space="preserve">По Программе "Профилактика потребления психоактивных веществ на 2006 - 2007 годы" - расходы учитываются в программах: "Комплексная программа развития образования ЗАТО Северск", "Молодежь ЗАТО Северск", "Спортивный город" - 289,1 тыс.руб. </t>
  </si>
  <si>
    <t xml:space="preserve">Программа "Профилактика потребления психоактивных веществ на 2006 - 2007 годы" </t>
  </si>
  <si>
    <t>Мероприятия по поддержке населения ЗАТО Северск  на 2007 год</t>
  </si>
  <si>
    <t>Ольга Владимировна Балацкая</t>
  </si>
  <si>
    <t>77 38 59</t>
  </si>
  <si>
    <t>Любовь Октябриновна Выборова</t>
  </si>
  <si>
    <t>77 38 56</t>
  </si>
  <si>
    <t>цель</t>
  </si>
  <si>
    <t>вид</t>
  </si>
  <si>
    <t>795 11 19</t>
  </si>
  <si>
    <t>0302</t>
  </si>
  <si>
    <t>сумма</t>
  </si>
  <si>
    <t>1152,0</t>
  </si>
  <si>
    <t>0502</t>
  </si>
  <si>
    <t>412</t>
  </si>
  <si>
    <t>6842,5</t>
  </si>
  <si>
    <t>253</t>
  </si>
  <si>
    <t>0501</t>
  </si>
  <si>
    <t>795 01 00</t>
  </si>
  <si>
    <t>410</t>
  </si>
  <si>
    <t>0504</t>
  </si>
  <si>
    <t>197</t>
  </si>
  <si>
    <t>0701</t>
  </si>
  <si>
    <t>517 22 19</t>
  </si>
  <si>
    <t>310</t>
  </si>
  <si>
    <t>0702</t>
  </si>
  <si>
    <t xml:space="preserve">517 22 19 </t>
  </si>
  <si>
    <t>795 21 00</t>
  </si>
  <si>
    <t>0707</t>
  </si>
  <si>
    <t>447</t>
  </si>
  <si>
    <t>0902</t>
  </si>
  <si>
    <t>455</t>
  </si>
  <si>
    <t>1006</t>
  </si>
  <si>
    <t>482</t>
  </si>
  <si>
    <t>0801</t>
  </si>
  <si>
    <t>517 32 02</t>
  </si>
  <si>
    <t>225</t>
  </si>
  <si>
    <t>517 32 19</t>
  </si>
  <si>
    <t>0709</t>
  </si>
  <si>
    <t>517 52 02</t>
  </si>
  <si>
    <t>435 53 02</t>
  </si>
  <si>
    <t xml:space="preserve">435 53 02 </t>
  </si>
  <si>
    <t>795 41 00</t>
  </si>
  <si>
    <t>226</t>
  </si>
  <si>
    <t>795 41 02</t>
  </si>
  <si>
    <t>795 61 35</t>
  </si>
  <si>
    <t>1 квартал</t>
  </si>
  <si>
    <t>2 квартал</t>
  </si>
  <si>
    <t>3 квартал</t>
  </si>
  <si>
    <t>4 квартал</t>
  </si>
  <si>
    <t>эк. ст.</t>
  </si>
  <si>
    <t>УВД</t>
  </si>
  <si>
    <t>795 11 00</t>
  </si>
  <si>
    <t>795 01 **</t>
  </si>
  <si>
    <t>614</t>
  </si>
  <si>
    <t>327</t>
  </si>
  <si>
    <t>212-310</t>
  </si>
  <si>
    <t>226, 225(к.р.), 310</t>
  </si>
  <si>
    <t>222, 226, 290, 340</t>
  </si>
  <si>
    <t>Комплексная программа развития образования городского округа ЗАТО Северск на 2006-2010 годы:</t>
  </si>
  <si>
    <t>262</t>
  </si>
  <si>
    <t>221-340</t>
  </si>
  <si>
    <t>МОУ ЗАТО Северск ДОД СДЮСШОР "Лидер"</t>
  </si>
  <si>
    <t>795 31 00</t>
  </si>
  <si>
    <t>МУ ОЛ "Зеленый мыс"</t>
  </si>
  <si>
    <t>МУ ЗАТО Северск ДОЛ "Восход"</t>
  </si>
  <si>
    <t>340</t>
  </si>
  <si>
    <t>241</t>
  </si>
  <si>
    <t>351 01 **</t>
  </si>
  <si>
    <t xml:space="preserve">226, 223 </t>
  </si>
  <si>
    <t>раздел   подраз</t>
  </si>
  <si>
    <t xml:space="preserve">Мероприятия по поддержке населения ЗАТО Северск  на 2007 год - Администрация ЗАТО Северск </t>
  </si>
  <si>
    <t>Программа "Декоративно-художественное оформление центральных улиц ЗАТО Северск на 2005-2009 годы"  - УЖКХ,ТиС</t>
  </si>
  <si>
    <t>795 0300</t>
  </si>
  <si>
    <t>плюс, минус</t>
  </si>
  <si>
    <t>Уточн.план 2007 года</t>
  </si>
  <si>
    <t>Уточн.1 квартал</t>
  </si>
  <si>
    <t>Уточн.2 квартал</t>
  </si>
  <si>
    <t>Уточн.3 квартал</t>
  </si>
  <si>
    <t>Уточн.4 квартал</t>
  </si>
  <si>
    <t>Субсидия на реализацию областной целевой программы "Обеспечение безопасности дорожного движения на 2007-2009 годы"</t>
  </si>
  <si>
    <t>600 03 00</t>
  </si>
  <si>
    <t>Утв.Думой ЗАТО Северск 2007 г.</t>
  </si>
  <si>
    <t>Уточн. Думой ЗАТО Северск 2007 г.</t>
  </si>
  <si>
    <t>к Решению Думы ЗАТО Северск</t>
  </si>
  <si>
    <t xml:space="preserve">Областная целевая программа "Обеспечение безопасности дорожного движения на 2007-2009 годы" </t>
  </si>
  <si>
    <t xml:space="preserve">Областная целевая программа "Модернизация коммунальной инфраструктуры Томской области на 2006-2010 годы" </t>
  </si>
  <si>
    <t xml:space="preserve">104 33 00 </t>
  </si>
  <si>
    <t>202 03 00</t>
  </si>
  <si>
    <t>Реализация мероприятий областной целевой программы "Развитие физической культуры и спорта в Томской области на 2006-2008 годы"</t>
  </si>
  <si>
    <t>КФК и С - мероприятия по городской программе</t>
  </si>
  <si>
    <t>КФК и С - работа по месту жительства (субвенция)</t>
  </si>
  <si>
    <t>МУ ЗАТО Северск ДОЛ "Восход" (субсидия)</t>
  </si>
  <si>
    <t>МУ ДОЛ "Березка" (субсидия)</t>
  </si>
  <si>
    <t>МУ ОЛ "Зеленый мыс" (субсидия)</t>
  </si>
  <si>
    <t>0904</t>
  </si>
  <si>
    <t>522 03 02</t>
  </si>
  <si>
    <t>МОУ ЗАТО Северск ДОД СДЮСШОР "Лидер" (субсидия)</t>
  </si>
  <si>
    <t>Утв.план 2007 года</t>
  </si>
  <si>
    <t>Программа "Повышение безопасности дорожного движения ЗАТО Северск на 2007-2009 годы"</t>
  </si>
  <si>
    <t>Программа профилактики правонарушений  в ЗАТО Северск на 2006-2007 годы" - УВД</t>
  </si>
  <si>
    <t>Комплексная целевая программа "Молодежь ЗАТО Северск на 2007 год"- ОДМ</t>
  </si>
  <si>
    <t>Целевая программа "Спортивный город" на 2007 год</t>
  </si>
  <si>
    <t>Программа "Поддержка молодых семей ЗАТО Северск в решении жилищной проблемы на 2007-2010 годы" - ОДМ</t>
  </si>
  <si>
    <t>План мероприятий по обеспечению первичных мер пожарной безопасности на территории городского округа ЗАТО Северск Томской области на 2007-2010 годы</t>
  </si>
  <si>
    <t>(тыс.руб.)</t>
  </si>
  <si>
    <t>План мероприятий на 2007 год по софинансированию областной целевой программы "Развитие малого предпринимательства в Томской области на 2007-2009 годы" -  УЖКХ,ТиС</t>
  </si>
  <si>
    <t>УЖКХ, ТиС</t>
  </si>
  <si>
    <t>УЖКХ, ТиС (субвенция)</t>
  </si>
  <si>
    <t>МУ "СМТ"</t>
  </si>
  <si>
    <t>УО (общеобразовательные школы)</t>
  </si>
  <si>
    <t>УО (учреждения дополнительного образования)</t>
  </si>
  <si>
    <t>УО (ДОУ)</t>
  </si>
  <si>
    <t>Комплексная программа "Здоровый ребенок на 2004 - 2008 годы" - УО (ДОУ)</t>
  </si>
  <si>
    <t>226, 310, 340</t>
  </si>
  <si>
    <t>212, 221, 222, 226, 290, 340</t>
  </si>
  <si>
    <t>226, 262, 263, 290</t>
  </si>
  <si>
    <t>Программа "Строительство (приобретение) жилья и ликвидация ветхого и аварийного жилищного фонда в ЗАТО Северск в 2006-2010 годах с прогнозом до 2020 года" - УИО</t>
  </si>
  <si>
    <t>Комплексный план мероприятий по подготовке к празднованию 60-летия г. Северска на 2007-2009 годы</t>
  </si>
  <si>
    <t xml:space="preserve">План мероприятий на 2007 год по софинансированию ОЦП "Развитие малого предпринимательства в Томской области на 2005-2007 годы" </t>
  </si>
  <si>
    <t>Комплексная целевая программа "Молодежь ЗАТО Северск на 2007 год"</t>
  </si>
  <si>
    <t>Комплексный план мероприятий по подготовке празднования 60-летия города Северска</t>
  </si>
  <si>
    <t>Комплексная программа "Здоровый ребенок" на 2004 - 2008 годы</t>
  </si>
  <si>
    <t>Кузнецова Л.В.</t>
  </si>
  <si>
    <t>77 38 57</t>
  </si>
  <si>
    <t>от_______________2006 №____</t>
  </si>
  <si>
    <r>
      <t>от___</t>
    </r>
    <r>
      <rPr>
        <u val="single"/>
        <sz val="12"/>
        <rFont val="Times New Roman CYR"/>
        <family val="0"/>
      </rPr>
      <t>21.06.</t>
    </r>
    <r>
      <rPr>
        <sz val="12"/>
        <rFont val="Times New Roman CYR"/>
        <family val="1"/>
      </rPr>
      <t>2007 №___</t>
    </r>
    <r>
      <rPr>
        <u val="single"/>
        <sz val="12"/>
        <rFont val="Times New Roman CYR"/>
        <family val="0"/>
      </rPr>
      <t>33/2___</t>
    </r>
    <r>
      <rPr>
        <sz val="12"/>
        <rFont val="Times New Roman CYR"/>
        <family val="1"/>
      </rPr>
      <t>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</si>
</sst>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u val="single"/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2" fontId="5" fillId="0" borderId="1" xfId="18" applyNumberFormat="1" applyFont="1" applyFill="1" applyBorder="1" applyAlignment="1">
      <alignment horizontal="left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49" fontId="5" fillId="0" borderId="0" xfId="18" applyNumberFormat="1" applyFont="1" applyFill="1" applyAlignment="1">
      <alignment horizontal="left"/>
      <protection/>
    </xf>
    <xf numFmtId="0" fontId="5" fillId="0" borderId="0" xfId="18" applyFont="1" applyFill="1" applyAlignment="1">
      <alignment horizontal="centerContinuous"/>
      <protection/>
    </xf>
    <xf numFmtId="0" fontId="5" fillId="0" borderId="0" xfId="18" applyFont="1" applyFill="1" applyAlignment="1">
      <alignment horizontal="right"/>
      <protection/>
    </xf>
    <xf numFmtId="0" fontId="5" fillId="0" borderId="0" xfId="18" applyFont="1" applyFill="1">
      <alignment/>
      <protection/>
    </xf>
    <xf numFmtId="0" fontId="5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left" wrapText="1"/>
      <protection/>
    </xf>
    <xf numFmtId="0" fontId="5" fillId="0" borderId="0" xfId="0" applyFont="1" applyAlignment="1">
      <alignment/>
    </xf>
    <xf numFmtId="0" fontId="5" fillId="0" borderId="0" xfId="18" applyFont="1" applyFill="1" applyAlignment="1">
      <alignment/>
      <protection/>
    </xf>
    <xf numFmtId="0" fontId="7" fillId="0" borderId="0" xfId="18" applyFont="1" applyFill="1">
      <alignment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5" fillId="0" borderId="1" xfId="18" applyNumberFormat="1" applyFont="1" applyFill="1" applyBorder="1" applyAlignment="1" quotePrefix="1">
      <alignment horizontal="left" vertical="center" wrapText="1"/>
      <protection/>
    </xf>
    <xf numFmtId="2" fontId="6" fillId="0" borderId="1" xfId="18" applyNumberFormat="1" applyFont="1" applyFill="1" applyBorder="1" applyAlignment="1">
      <alignment horizontal="left" vertical="center" wrapText="1"/>
      <protection/>
    </xf>
    <xf numFmtId="0" fontId="5" fillId="0" borderId="0" xfId="18" applyFont="1" applyFill="1" applyBorder="1" applyAlignment="1">
      <alignment horizontal="center"/>
      <protection/>
    </xf>
    <xf numFmtId="0" fontId="6" fillId="0" borderId="0" xfId="18" applyFont="1" applyFill="1" applyBorder="1" applyAlignment="1">
      <alignment horizontal="left" wrapText="1"/>
      <protection/>
    </xf>
    <xf numFmtId="169" fontId="6" fillId="2" borderId="0" xfId="18" applyNumberFormat="1" applyFont="1" applyFill="1" applyBorder="1" applyAlignment="1">
      <alignment horizontal="right" wrapText="1"/>
      <protection/>
    </xf>
    <xf numFmtId="4" fontId="5" fillId="0" borderId="0" xfId="18" applyNumberFormat="1" applyFont="1" applyFill="1" applyAlignment="1">
      <alignment/>
      <protection/>
    </xf>
    <xf numFmtId="0" fontId="8" fillId="0" borderId="0" xfId="18" applyFont="1" applyFill="1" applyAlignment="1">
      <alignment horizontal="center"/>
      <protection/>
    </xf>
    <xf numFmtId="0" fontId="8" fillId="0" borderId="0" xfId="18" applyFont="1" applyFill="1" applyAlignment="1">
      <alignment horizontal="left" wrapText="1"/>
      <protection/>
    </xf>
    <xf numFmtId="0" fontId="8" fillId="0" borderId="0" xfId="18" applyFont="1" applyFill="1" applyAlignment="1">
      <alignment/>
      <protection/>
    </xf>
    <xf numFmtId="0" fontId="5" fillId="0" borderId="0" xfId="18" applyFont="1" applyFill="1" applyAlignment="1">
      <alignment horizontal="left"/>
      <protection/>
    </xf>
    <xf numFmtId="0" fontId="5" fillId="0" borderId="1" xfId="18" applyFont="1" applyFill="1" applyBorder="1" applyAlignment="1" quotePrefix="1">
      <alignment horizontal="center" vertical="center" wrapText="1"/>
      <protection/>
    </xf>
    <xf numFmtId="169" fontId="5" fillId="0" borderId="1" xfId="18" applyNumberFormat="1" applyFont="1" applyFill="1" applyBorder="1" applyAlignment="1">
      <alignment horizontal="right" vertical="center" wrapText="1"/>
      <protection/>
    </xf>
    <xf numFmtId="169" fontId="5" fillId="0" borderId="1" xfId="18" applyNumberFormat="1" applyFont="1" applyFill="1" applyBorder="1" applyAlignment="1">
      <alignment vertical="center" wrapText="1"/>
      <protection/>
    </xf>
    <xf numFmtId="169" fontId="5" fillId="0" borderId="1" xfId="18" applyNumberFormat="1" applyFont="1" applyFill="1" applyBorder="1" applyAlignment="1" quotePrefix="1">
      <alignment horizontal="right" vertical="center" wrapText="1"/>
      <protection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0" fontId="4" fillId="0" borderId="0" xfId="18" applyFont="1" applyFill="1">
      <alignment/>
      <protection/>
    </xf>
    <xf numFmtId="168" fontId="4" fillId="0" borderId="0" xfId="18" applyNumberFormat="1" applyFont="1" applyFill="1">
      <alignment/>
      <protection/>
    </xf>
    <xf numFmtId="49" fontId="4" fillId="0" borderId="0" xfId="18" applyNumberFormat="1" applyFont="1" applyFill="1" applyAlignment="1">
      <alignment horizontal="left"/>
      <protection/>
    </xf>
    <xf numFmtId="0" fontId="4" fillId="0" borderId="0" xfId="18" applyFont="1" applyFill="1" applyAlignment="1">
      <alignment horizontal="centerContinuous"/>
      <protection/>
    </xf>
    <xf numFmtId="0" fontId="4" fillId="0" borderId="0" xfId="18" applyFont="1" applyFill="1" applyAlignment="1">
      <alignment/>
      <protection/>
    </xf>
    <xf numFmtId="0" fontId="4" fillId="0" borderId="0" xfId="18" applyFont="1" applyFill="1" applyAlignment="1">
      <alignment horizontal="right"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left" wrapText="1"/>
      <protection/>
    </xf>
    <xf numFmtId="0" fontId="9" fillId="0" borderId="0" xfId="18" applyFont="1" applyFill="1">
      <alignment/>
      <protection/>
    </xf>
    <xf numFmtId="168" fontId="9" fillId="0" borderId="0" xfId="18" applyNumberFormat="1" applyFont="1" applyFill="1">
      <alignment/>
      <protection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4" fillId="0" borderId="2" xfId="18" applyFont="1" applyFill="1" applyBorder="1" applyAlignment="1" quotePrefix="1">
      <alignment horizontal="center" vertical="center" textRotation="90" wrapText="1"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0" fontId="4" fillId="0" borderId="3" xfId="18" applyFont="1" applyFill="1" applyBorder="1" applyAlignment="1" quotePrefix="1">
      <alignment horizontal="center" vertical="center" wrapText="1"/>
      <protection/>
    </xf>
    <xf numFmtId="168" fontId="4" fillId="0" borderId="4" xfId="18" applyNumberFormat="1" applyFont="1" applyFill="1" applyBorder="1" applyAlignment="1">
      <alignment horizontal="center" vertical="center" wrapText="1"/>
      <protection/>
    </xf>
    <xf numFmtId="0" fontId="4" fillId="0" borderId="4" xfId="18" applyFont="1" applyFill="1" applyBorder="1" applyAlignment="1">
      <alignment horizontal="center" vertical="center" wrapText="1"/>
      <protection/>
    </xf>
    <xf numFmtId="0" fontId="4" fillId="0" borderId="5" xfId="18" applyFont="1" applyFill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center"/>
      <protection/>
    </xf>
    <xf numFmtId="0" fontId="4" fillId="0" borderId="3" xfId="18" applyFont="1" applyFill="1" applyBorder="1" applyAlignment="1">
      <alignment horizontal="center"/>
      <protection/>
    </xf>
    <xf numFmtId="168" fontId="4" fillId="0" borderId="4" xfId="18" applyNumberFormat="1" applyFont="1" applyFill="1" applyBorder="1" applyAlignment="1">
      <alignment horizontal="center"/>
      <protection/>
    </xf>
    <xf numFmtId="0" fontId="4" fillId="0" borderId="4" xfId="18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/>
      <protection/>
    </xf>
    <xf numFmtId="0" fontId="4" fillId="0" borderId="6" xfId="18" applyFont="1" applyFill="1" applyBorder="1" applyAlignment="1">
      <alignment/>
      <protection/>
    </xf>
    <xf numFmtId="49" fontId="4" fillId="0" borderId="7" xfId="18" applyNumberFormat="1" applyFont="1" applyFill="1" applyBorder="1" applyAlignment="1">
      <alignment horizontal="center" vertical="center" wrapText="1"/>
      <protection/>
    </xf>
    <xf numFmtId="49" fontId="4" fillId="0" borderId="8" xfId="18" applyNumberFormat="1" applyFont="1" applyFill="1" applyBorder="1" applyAlignment="1">
      <alignment horizontal="center" vertical="center" wrapText="1"/>
      <protection/>
    </xf>
    <xf numFmtId="168" fontId="4" fillId="0" borderId="9" xfId="18" applyNumberFormat="1" applyFont="1" applyFill="1" applyBorder="1" applyAlignment="1">
      <alignment horizontal="center" vertical="center" wrapText="1"/>
      <protection/>
    </xf>
    <xf numFmtId="1" fontId="9" fillId="0" borderId="9" xfId="18" applyNumberFormat="1" applyFont="1" applyFill="1" applyBorder="1" applyAlignment="1">
      <alignment horizontal="center" vertical="center" wrapText="1"/>
      <protection/>
    </xf>
    <xf numFmtId="2" fontId="9" fillId="0" borderId="8" xfId="18" applyNumberFormat="1" applyFont="1" applyFill="1" applyBorder="1" applyAlignment="1">
      <alignment horizontal="left" vertical="center" wrapText="1"/>
      <protection/>
    </xf>
    <xf numFmtId="169" fontId="11" fillId="0" borderId="8" xfId="18" applyNumberFormat="1" applyFont="1" applyFill="1" applyBorder="1" applyAlignment="1">
      <alignment vertical="center" wrapText="1"/>
      <protection/>
    </xf>
    <xf numFmtId="169" fontId="11" fillId="0" borderId="10" xfId="18" applyNumberFormat="1" applyFont="1" applyFill="1" applyBorder="1" applyAlignment="1">
      <alignment vertical="center" wrapText="1"/>
      <protection/>
    </xf>
    <xf numFmtId="2" fontId="4" fillId="0" borderId="0" xfId="18" applyNumberFormat="1" applyFont="1" applyFill="1" applyAlignment="1">
      <alignment vertical="center" wrapText="1"/>
      <protection/>
    </xf>
    <xf numFmtId="49" fontId="4" fillId="0" borderId="11" xfId="18" applyNumberFormat="1" applyFont="1" applyFill="1" applyBorder="1" applyAlignment="1">
      <alignment horizontal="center" vertical="center" wrapText="1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168" fontId="4" fillId="0" borderId="12" xfId="18" applyNumberFormat="1" applyFont="1" applyFill="1" applyBorder="1" applyAlignment="1">
      <alignment horizontal="center" vertical="center" wrapText="1"/>
      <protection/>
    </xf>
    <xf numFmtId="1" fontId="4" fillId="0" borderId="12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left" vertical="center" wrapText="1"/>
      <protection/>
    </xf>
    <xf numFmtId="169" fontId="12" fillId="0" borderId="1" xfId="18" applyNumberFormat="1" applyFont="1" applyFill="1" applyBorder="1" applyAlignment="1">
      <alignment vertical="center" wrapText="1"/>
      <protection/>
    </xf>
    <xf numFmtId="169" fontId="12" fillId="0" borderId="6" xfId="18" applyNumberFormat="1" applyFont="1" applyFill="1" applyBorder="1" applyAlignment="1">
      <alignment vertical="center" wrapText="1"/>
      <protection/>
    </xf>
    <xf numFmtId="49" fontId="4" fillId="0" borderId="13" xfId="18" applyNumberFormat="1" applyFont="1" applyFill="1" applyBorder="1" applyAlignment="1">
      <alignment horizontal="center" vertical="center" wrapText="1"/>
      <protection/>
    </xf>
    <xf numFmtId="49" fontId="4" fillId="0" borderId="14" xfId="18" applyNumberFormat="1" applyFont="1" applyFill="1" applyBorder="1" applyAlignment="1" quotePrefix="1">
      <alignment horizontal="center" vertical="center" wrapText="1"/>
      <protection/>
    </xf>
    <xf numFmtId="49" fontId="4" fillId="0" borderId="14" xfId="18" applyNumberFormat="1" applyFont="1" applyFill="1" applyBorder="1" applyAlignment="1">
      <alignment horizontal="center" vertical="center" wrapText="1"/>
      <protection/>
    </xf>
    <xf numFmtId="168" fontId="4" fillId="0" borderId="15" xfId="18" applyNumberFormat="1" applyFont="1" applyFill="1" applyBorder="1" applyAlignment="1">
      <alignment horizontal="center" vertical="center" wrapText="1"/>
      <protection/>
    </xf>
    <xf numFmtId="1" fontId="4" fillId="0" borderId="15" xfId="18" applyNumberFormat="1" applyFont="1" applyFill="1" applyBorder="1" applyAlignment="1">
      <alignment horizontal="center" vertical="center" wrapText="1"/>
      <protection/>
    </xf>
    <xf numFmtId="2" fontId="4" fillId="0" borderId="14" xfId="18" applyNumberFormat="1" applyFont="1" applyFill="1" applyBorder="1" applyAlignment="1">
      <alignment horizontal="left" vertical="center" wrapText="1"/>
      <protection/>
    </xf>
    <xf numFmtId="169" fontId="12" fillId="0" borderId="14" xfId="18" applyNumberFormat="1" applyFont="1" applyFill="1" applyBorder="1" applyAlignment="1">
      <alignment vertical="center" wrapText="1"/>
      <protection/>
    </xf>
    <xf numFmtId="169" fontId="12" fillId="0" borderId="16" xfId="18" applyNumberFormat="1" applyFont="1" applyFill="1" applyBorder="1" applyAlignment="1">
      <alignment vertical="center" wrapText="1"/>
      <protection/>
    </xf>
    <xf numFmtId="49" fontId="4" fillId="0" borderId="2" xfId="18" applyNumberFormat="1" applyFont="1" applyFill="1" applyBorder="1" applyAlignment="1">
      <alignment horizontal="center" vertical="center" wrapText="1"/>
      <protection/>
    </xf>
    <xf numFmtId="49" fontId="4" fillId="0" borderId="3" xfId="18" applyNumberFormat="1" applyFont="1" applyFill="1" applyBorder="1" applyAlignment="1" quotePrefix="1">
      <alignment horizontal="center" vertical="center" wrapText="1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1" fontId="9" fillId="0" borderId="4" xfId="18" applyNumberFormat="1" applyFont="1" applyFill="1" applyBorder="1" applyAlignment="1">
      <alignment horizontal="center" vertical="center" wrapText="1"/>
      <protection/>
    </xf>
    <xf numFmtId="2" fontId="9" fillId="0" borderId="3" xfId="18" applyNumberFormat="1" applyFont="1" applyFill="1" applyBorder="1" applyAlignment="1">
      <alignment horizontal="left" vertical="center" wrapText="1"/>
      <protection/>
    </xf>
    <xf numFmtId="169" fontId="11" fillId="0" borderId="3" xfId="18" applyNumberFormat="1" applyFont="1" applyFill="1" applyBorder="1" applyAlignment="1">
      <alignment vertical="center" wrapText="1"/>
      <protection/>
    </xf>
    <xf numFmtId="169" fontId="11" fillId="0" borderId="5" xfId="18" applyNumberFormat="1" applyFont="1" applyFill="1" applyBorder="1" applyAlignment="1">
      <alignment vertical="center" wrapText="1"/>
      <protection/>
    </xf>
    <xf numFmtId="49" fontId="4" fillId="0" borderId="17" xfId="18" applyNumberFormat="1" applyFont="1" applyFill="1" applyBorder="1" applyAlignment="1">
      <alignment horizontal="center" vertical="center" wrapText="1"/>
      <protection/>
    </xf>
    <xf numFmtId="49" fontId="4" fillId="0" borderId="18" xfId="18" applyNumberFormat="1" applyFont="1" applyFill="1" applyBorder="1" applyAlignment="1">
      <alignment horizontal="center" vertical="center" wrapText="1"/>
      <protection/>
    </xf>
    <xf numFmtId="168" fontId="4" fillId="0" borderId="19" xfId="18" applyNumberFormat="1" applyFont="1" applyFill="1" applyBorder="1" applyAlignment="1">
      <alignment horizontal="center" vertical="center" wrapText="1"/>
      <protection/>
    </xf>
    <xf numFmtId="1" fontId="9" fillId="0" borderId="19" xfId="18" applyNumberFormat="1" applyFont="1" applyFill="1" applyBorder="1" applyAlignment="1">
      <alignment horizontal="center" vertical="center" wrapText="1"/>
      <protection/>
    </xf>
    <xf numFmtId="2" fontId="9" fillId="0" borderId="18" xfId="18" applyNumberFormat="1" applyFont="1" applyFill="1" applyBorder="1" applyAlignment="1" quotePrefix="1">
      <alignment horizontal="left" vertical="center" wrapText="1"/>
      <protection/>
    </xf>
    <xf numFmtId="169" fontId="11" fillId="0" borderId="18" xfId="18" applyNumberFormat="1" applyFont="1" applyFill="1" applyBorder="1" applyAlignment="1">
      <alignment vertical="center" wrapText="1"/>
      <protection/>
    </xf>
    <xf numFmtId="169" fontId="11" fillId="0" borderId="20" xfId="18" applyNumberFormat="1" applyFont="1" applyFill="1" applyBorder="1" applyAlignment="1">
      <alignment vertical="center" wrapText="1"/>
      <protection/>
    </xf>
    <xf numFmtId="2" fontId="9" fillId="0" borderId="3" xfId="18" applyNumberFormat="1" applyFont="1" applyFill="1" applyBorder="1" applyAlignment="1" quotePrefix="1">
      <alignment horizontal="left" vertical="center" wrapText="1"/>
      <protection/>
    </xf>
    <xf numFmtId="2" fontId="9" fillId="0" borderId="8" xfId="18" applyNumberFormat="1" applyFont="1" applyFill="1" applyBorder="1" applyAlignment="1" quotePrefix="1">
      <alignment horizontal="left" vertical="center" wrapText="1"/>
      <protection/>
    </xf>
    <xf numFmtId="2" fontId="9" fillId="0" borderId="18" xfId="18" applyNumberFormat="1" applyFont="1" applyFill="1" applyBorder="1" applyAlignment="1">
      <alignment horizontal="left" vertical="center" wrapText="1"/>
      <protection/>
    </xf>
    <xf numFmtId="49" fontId="4" fillId="0" borderId="8" xfId="18" applyNumberFormat="1" applyFont="1" applyFill="1" applyBorder="1" applyAlignment="1" quotePrefix="1">
      <alignment horizontal="center" vertical="center" wrapText="1"/>
      <protection/>
    </xf>
    <xf numFmtId="168" fontId="4" fillId="0" borderId="8" xfId="18" applyNumberFormat="1" applyFont="1" applyFill="1" applyBorder="1" applyAlignment="1">
      <alignment horizontal="center" vertical="center" wrapText="1"/>
      <protection/>
    </xf>
    <xf numFmtId="1" fontId="9" fillId="0" borderId="8" xfId="18" applyNumberFormat="1" applyFont="1" applyFill="1" applyBorder="1" applyAlignment="1">
      <alignment horizontal="center" vertical="center" wrapText="1"/>
      <protection/>
    </xf>
    <xf numFmtId="49" fontId="4" fillId="0" borderId="1" xfId="18" applyNumberFormat="1" applyFont="1" applyFill="1" applyBorder="1" applyAlignment="1" quotePrefix="1">
      <alignment horizontal="center" vertical="center" wrapText="1"/>
      <protection/>
    </xf>
    <xf numFmtId="168" fontId="4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18" applyNumberFormat="1" applyFont="1" applyFill="1" applyBorder="1" applyAlignment="1">
      <alignment horizontal="center" vertical="center" wrapText="1"/>
      <protection/>
    </xf>
    <xf numFmtId="169" fontId="11" fillId="0" borderId="1" xfId="18" applyNumberFormat="1" applyFont="1" applyFill="1" applyBorder="1" applyAlignment="1">
      <alignment vertical="center" wrapText="1"/>
      <protection/>
    </xf>
    <xf numFmtId="169" fontId="11" fillId="0" borderId="6" xfId="18" applyNumberFormat="1" applyFont="1" applyFill="1" applyBorder="1" applyAlignment="1">
      <alignment vertical="center" wrapText="1"/>
      <protection/>
    </xf>
    <xf numFmtId="168" fontId="4" fillId="0" borderId="14" xfId="18" applyNumberFormat="1" applyFont="1" applyFill="1" applyBorder="1" applyAlignment="1">
      <alignment horizontal="center" vertical="center" wrapText="1"/>
      <protection/>
    </xf>
    <xf numFmtId="1" fontId="4" fillId="0" borderId="14" xfId="18" applyNumberFormat="1" applyFont="1" applyFill="1" applyBorder="1" applyAlignment="1">
      <alignment horizontal="center" vertical="center" wrapText="1"/>
      <protection/>
    </xf>
    <xf numFmtId="169" fontId="11" fillId="0" borderId="14" xfId="18" applyNumberFormat="1" applyFont="1" applyFill="1" applyBorder="1" applyAlignment="1">
      <alignment vertical="center" wrapText="1"/>
      <protection/>
    </xf>
    <xf numFmtId="169" fontId="11" fillId="0" borderId="16" xfId="18" applyNumberFormat="1" applyFont="1" applyFill="1" applyBorder="1" applyAlignment="1">
      <alignment vertical="center" wrapText="1"/>
      <protection/>
    </xf>
    <xf numFmtId="49" fontId="9" fillId="0" borderId="7" xfId="18" applyNumberFormat="1" applyFont="1" applyFill="1" applyBorder="1" applyAlignment="1">
      <alignment horizontal="center" vertical="center" wrapText="1"/>
      <protection/>
    </xf>
    <xf numFmtId="49" fontId="9" fillId="0" borderId="8" xfId="18" applyNumberFormat="1" applyFont="1" applyFill="1" applyBorder="1" applyAlignment="1">
      <alignment horizontal="center" vertical="center" wrapText="1"/>
      <protection/>
    </xf>
    <xf numFmtId="49" fontId="9" fillId="0" borderId="21" xfId="18" applyNumberFormat="1" applyFont="1" applyFill="1" applyBorder="1" applyAlignment="1">
      <alignment horizontal="center" vertical="center" wrapText="1"/>
      <protection/>
    </xf>
    <xf numFmtId="168" fontId="9" fillId="0" borderId="7" xfId="18" applyNumberFormat="1" applyFont="1" applyFill="1" applyBorder="1" applyAlignment="1">
      <alignment horizontal="center" vertical="center" wrapText="1"/>
      <protection/>
    </xf>
    <xf numFmtId="1" fontId="9" fillId="0" borderId="22" xfId="18" applyNumberFormat="1" applyFont="1" applyFill="1" applyBorder="1" applyAlignment="1">
      <alignment horizontal="center" vertical="center" wrapText="1"/>
      <protection/>
    </xf>
    <xf numFmtId="49" fontId="4" fillId="0" borderId="23" xfId="18" applyNumberFormat="1" applyFont="1" applyFill="1" applyBorder="1" applyAlignment="1">
      <alignment horizontal="center" vertical="center" wrapText="1"/>
      <protection/>
    </xf>
    <xf numFmtId="168" fontId="4" fillId="0" borderId="11" xfId="18" applyNumberFormat="1" applyFont="1" applyFill="1" applyBorder="1" applyAlignment="1">
      <alignment horizontal="center" vertical="center" wrapText="1"/>
      <protection/>
    </xf>
    <xf numFmtId="2" fontId="4" fillId="0" borderId="24" xfId="18" applyNumberFormat="1" applyFont="1" applyFill="1" applyBorder="1" applyAlignment="1" quotePrefix="1">
      <alignment vertical="center" wrapText="1"/>
      <protection/>
    </xf>
    <xf numFmtId="49" fontId="4" fillId="0" borderId="25" xfId="18" applyNumberFormat="1" applyFont="1" applyFill="1" applyBorder="1" applyAlignment="1">
      <alignment horizontal="center" vertical="center" wrapText="1"/>
      <protection/>
    </xf>
    <xf numFmtId="168" fontId="4" fillId="0" borderId="13" xfId="18" applyNumberFormat="1" applyFont="1" applyFill="1" applyBorder="1" applyAlignment="1">
      <alignment horizontal="center" vertical="center" wrapText="1"/>
      <protection/>
    </xf>
    <xf numFmtId="1" fontId="9" fillId="0" borderId="26" xfId="18" applyNumberFormat="1" applyFont="1" applyFill="1" applyBorder="1" applyAlignment="1">
      <alignment horizontal="center" vertical="center" wrapText="1"/>
      <protection/>
    </xf>
    <xf numFmtId="2" fontId="4" fillId="0" borderId="14" xfId="18" applyNumberFormat="1" applyFont="1" applyFill="1" applyBorder="1" applyAlignment="1" quotePrefix="1">
      <alignment horizontal="left" vertical="center" wrapText="1"/>
      <protection/>
    </xf>
    <xf numFmtId="169" fontId="12" fillId="0" borderId="3" xfId="18" applyNumberFormat="1" applyFont="1" applyFill="1" applyBorder="1" applyAlignment="1">
      <alignment vertical="center" wrapText="1"/>
      <protection/>
    </xf>
    <xf numFmtId="169" fontId="12" fillId="0" borderId="5" xfId="18" applyNumberFormat="1" applyFont="1" applyFill="1" applyBorder="1" applyAlignment="1">
      <alignment vertical="center" wrapText="1"/>
      <protection/>
    </xf>
    <xf numFmtId="1" fontId="4" fillId="0" borderId="27" xfId="18" applyNumberFormat="1" applyFont="1" applyFill="1" applyBorder="1" applyAlignment="1">
      <alignment horizontal="center" vertical="center" wrapText="1"/>
      <protection/>
    </xf>
    <xf numFmtId="2" fontId="4" fillId="0" borderId="28" xfId="18" applyNumberFormat="1" applyFont="1" applyFill="1" applyBorder="1" applyAlignment="1" quotePrefix="1">
      <alignment horizontal="center" vertical="center" wrapText="1"/>
      <protection/>
    </xf>
    <xf numFmtId="1" fontId="4" fillId="0" borderId="28" xfId="18" applyNumberFormat="1" applyFont="1" applyFill="1" applyBorder="1" applyAlignment="1">
      <alignment horizontal="center" vertical="center" wrapText="1"/>
      <protection/>
    </xf>
    <xf numFmtId="168" fontId="4" fillId="0" borderId="29" xfId="18" applyNumberFormat="1" applyFont="1" applyFill="1" applyBorder="1" applyAlignment="1">
      <alignment horizontal="center" vertical="center" wrapText="1"/>
      <protection/>
    </xf>
    <xf numFmtId="1" fontId="9" fillId="0" borderId="29" xfId="18" applyNumberFormat="1" applyFont="1" applyFill="1" applyBorder="1" applyAlignment="1">
      <alignment horizontal="center" vertical="center" wrapText="1"/>
      <protection/>
    </xf>
    <xf numFmtId="2" fontId="9" fillId="0" borderId="28" xfId="18" applyNumberFormat="1" applyFont="1" applyFill="1" applyBorder="1" applyAlignment="1" quotePrefix="1">
      <alignment horizontal="left" vertical="center" wrapText="1"/>
      <protection/>
    </xf>
    <xf numFmtId="169" fontId="11" fillId="0" borderId="28" xfId="18" applyNumberFormat="1" applyFont="1" applyFill="1" applyBorder="1" applyAlignment="1">
      <alignment vertical="center" wrapText="1"/>
      <protection/>
    </xf>
    <xf numFmtId="169" fontId="11" fillId="0" borderId="30" xfId="18" applyNumberFormat="1" applyFont="1" applyFill="1" applyBorder="1" applyAlignment="1">
      <alignment vertical="center" wrapText="1"/>
      <protection/>
    </xf>
    <xf numFmtId="49" fontId="4" fillId="0" borderId="31" xfId="18" applyNumberFormat="1" applyFont="1" applyFill="1" applyBorder="1" applyAlignment="1">
      <alignment horizontal="center" vertical="center" wrapText="1"/>
      <protection/>
    </xf>
    <xf numFmtId="2" fontId="4" fillId="0" borderId="24" xfId="18" applyNumberFormat="1" applyFont="1" applyFill="1" applyBorder="1" applyAlignment="1">
      <alignment horizontal="center" vertical="center" wrapText="1"/>
      <protection/>
    </xf>
    <xf numFmtId="1" fontId="4" fillId="0" borderId="24" xfId="18" applyNumberFormat="1" applyFont="1" applyFill="1" applyBorder="1" applyAlignment="1">
      <alignment horizontal="center" vertical="center" wrapText="1"/>
      <protection/>
    </xf>
    <xf numFmtId="49" fontId="4" fillId="0" borderId="24" xfId="18" applyNumberFormat="1" applyFont="1" applyFill="1" applyBorder="1" applyAlignment="1">
      <alignment horizontal="center" vertical="center" wrapText="1"/>
      <protection/>
    </xf>
    <xf numFmtId="168" fontId="4" fillId="0" borderId="24" xfId="18" applyNumberFormat="1" applyFont="1" applyFill="1" applyBorder="1" applyAlignment="1">
      <alignment horizontal="center" vertical="center" wrapText="1"/>
      <protection/>
    </xf>
    <xf numFmtId="2" fontId="4" fillId="0" borderId="24" xfId="18" applyNumberFormat="1" applyFont="1" applyFill="1" applyBorder="1" applyAlignment="1">
      <alignment horizontal="left" vertical="center" wrapText="1"/>
      <protection/>
    </xf>
    <xf numFmtId="169" fontId="12" fillId="0" borderId="24" xfId="18" applyNumberFormat="1" applyFont="1" applyFill="1" applyBorder="1" applyAlignment="1">
      <alignment vertical="center" wrapText="1"/>
      <protection/>
    </xf>
    <xf numFmtId="169" fontId="12" fillId="0" borderId="32" xfId="18" applyNumberFormat="1" applyFont="1" applyFill="1" applyBorder="1" applyAlignment="1">
      <alignment vertical="center" wrapText="1"/>
      <protection/>
    </xf>
    <xf numFmtId="2" fontId="4" fillId="0" borderId="8" xfId="18" applyNumberFormat="1" applyFont="1" applyFill="1" applyBorder="1" applyAlignment="1">
      <alignment horizontal="center" vertical="center" wrapText="1"/>
      <protection/>
    </xf>
    <xf numFmtId="1" fontId="4" fillId="0" borderId="8" xfId="18" applyNumberFormat="1" applyFont="1" applyFill="1" applyBorder="1" applyAlignment="1">
      <alignment horizontal="center" vertical="center" wrapText="1"/>
      <protection/>
    </xf>
    <xf numFmtId="169" fontId="12" fillId="0" borderId="8" xfId="18" applyNumberFormat="1" applyFont="1" applyFill="1" applyBorder="1" applyAlignment="1" quotePrefix="1">
      <alignment horizontal="right" vertical="center" wrapText="1"/>
      <protection/>
    </xf>
    <xf numFmtId="169" fontId="12" fillId="0" borderId="10" xfId="18" applyNumberFormat="1" applyFont="1" applyFill="1" applyBorder="1" applyAlignment="1" quotePrefix="1">
      <alignment horizontal="right" vertical="center" wrapText="1"/>
      <protection/>
    </xf>
    <xf numFmtId="49" fontId="13" fillId="0" borderId="7" xfId="18" applyNumberFormat="1" applyFont="1" applyFill="1" applyBorder="1" applyAlignment="1">
      <alignment horizontal="center" vertical="center" wrapText="1"/>
      <protection/>
    </xf>
    <xf numFmtId="2" fontId="13" fillId="0" borderId="8" xfId="18" applyNumberFormat="1" applyFont="1" applyFill="1" applyBorder="1" applyAlignment="1">
      <alignment horizontal="center" vertical="center" wrapText="1"/>
      <protection/>
    </xf>
    <xf numFmtId="1" fontId="13" fillId="0" borderId="8" xfId="18" applyNumberFormat="1" applyFont="1" applyFill="1" applyBorder="1" applyAlignment="1">
      <alignment horizontal="center" vertical="center" wrapText="1"/>
      <protection/>
    </xf>
    <xf numFmtId="49" fontId="13" fillId="0" borderId="8" xfId="18" applyNumberFormat="1" applyFont="1" applyFill="1" applyBorder="1" applyAlignment="1">
      <alignment horizontal="center" vertical="center" wrapText="1"/>
      <protection/>
    </xf>
    <xf numFmtId="168" fontId="13" fillId="0" borderId="8" xfId="18" applyNumberFormat="1" applyFont="1" applyFill="1" applyBorder="1" applyAlignment="1">
      <alignment horizontal="center" vertical="center" wrapText="1"/>
      <protection/>
    </xf>
    <xf numFmtId="169" fontId="12" fillId="0" borderId="8" xfId="18" applyNumberFormat="1" applyFont="1" applyFill="1" applyBorder="1" applyAlignment="1">
      <alignment vertical="center" wrapText="1"/>
      <protection/>
    </xf>
    <xf numFmtId="169" fontId="14" fillId="0" borderId="8" xfId="18" applyNumberFormat="1" applyFont="1" applyFill="1" applyBorder="1" applyAlignment="1">
      <alignment vertical="center" wrapText="1"/>
      <protection/>
    </xf>
    <xf numFmtId="169" fontId="14" fillId="0" borderId="10" xfId="18" applyNumberFormat="1" applyFont="1" applyFill="1" applyBorder="1" applyAlignment="1">
      <alignment vertical="center" wrapText="1"/>
      <protection/>
    </xf>
    <xf numFmtId="2" fontId="13" fillId="0" borderId="0" xfId="18" applyNumberFormat="1" applyFont="1" applyFill="1" applyAlignment="1">
      <alignment vertical="center" wrapText="1"/>
      <protection/>
    </xf>
    <xf numFmtId="2" fontId="4" fillId="0" borderId="14" xfId="18" applyNumberFormat="1" applyFont="1" applyFill="1" applyBorder="1" applyAlignment="1">
      <alignment horizontal="center" vertical="center" wrapText="1"/>
      <protection/>
    </xf>
    <xf numFmtId="168" fontId="13" fillId="0" borderId="14" xfId="18" applyNumberFormat="1" applyFont="1" applyFill="1" applyBorder="1" applyAlignment="1">
      <alignment horizontal="center" vertical="center" wrapText="1"/>
      <protection/>
    </xf>
    <xf numFmtId="1" fontId="13" fillId="0" borderId="14" xfId="18" applyNumberFormat="1" applyFont="1" applyFill="1" applyBorder="1" applyAlignment="1">
      <alignment horizontal="center" vertical="center" wrapText="1"/>
      <protection/>
    </xf>
    <xf numFmtId="169" fontId="14" fillId="0" borderId="14" xfId="18" applyNumberFormat="1" applyFont="1" applyFill="1" applyBorder="1" applyAlignment="1">
      <alignment vertical="center" wrapText="1"/>
      <protection/>
    </xf>
    <xf numFmtId="169" fontId="14" fillId="0" borderId="16" xfId="18" applyNumberFormat="1" applyFont="1" applyFill="1" applyBorder="1" applyAlignment="1">
      <alignment vertical="center" wrapText="1"/>
      <protection/>
    </xf>
    <xf numFmtId="2" fontId="4" fillId="0" borderId="33" xfId="18" applyNumberFormat="1" applyFont="1" applyFill="1" applyBorder="1" applyAlignment="1">
      <alignment horizontal="center" vertical="center" wrapText="1"/>
      <protection/>
    </xf>
    <xf numFmtId="2" fontId="4" fillId="0" borderId="34" xfId="18" applyNumberFormat="1" applyFont="1" applyFill="1" applyBorder="1" applyAlignment="1">
      <alignment horizontal="center" vertical="center" wrapText="1"/>
      <protection/>
    </xf>
    <xf numFmtId="168" fontId="4" fillId="0" borderId="35" xfId="18" applyNumberFormat="1" applyFont="1" applyFill="1" applyBorder="1" applyAlignment="1">
      <alignment horizontal="center" vertical="center" wrapText="1"/>
      <protection/>
    </xf>
    <xf numFmtId="2" fontId="4" fillId="0" borderId="35" xfId="18" applyNumberFormat="1" applyFont="1" applyFill="1" applyBorder="1" applyAlignment="1">
      <alignment horizontal="center" vertical="center" wrapText="1"/>
      <protection/>
    </xf>
    <xf numFmtId="2" fontId="9" fillId="0" borderId="34" xfId="18" applyNumberFormat="1" applyFont="1" applyFill="1" applyBorder="1" applyAlignment="1">
      <alignment horizontal="left" vertical="center" wrapText="1"/>
      <protection/>
    </xf>
    <xf numFmtId="169" fontId="11" fillId="0" borderId="34" xfId="18" applyNumberFormat="1" applyFont="1" applyFill="1" applyBorder="1" applyAlignment="1">
      <alignment horizontal="right" vertical="center" wrapText="1"/>
      <protection/>
    </xf>
    <xf numFmtId="0" fontId="4" fillId="0" borderId="0" xfId="18" applyFont="1" applyFill="1" applyBorder="1" applyAlignment="1">
      <alignment/>
      <protection/>
    </xf>
    <xf numFmtId="168" fontId="4" fillId="0" borderId="0" xfId="18" applyNumberFormat="1" applyFont="1" applyFill="1" applyBorder="1" applyAlignment="1">
      <alignment/>
      <protection/>
    </xf>
    <xf numFmtId="0" fontId="4" fillId="0" borderId="0" xfId="18" applyFont="1" applyFill="1" applyBorder="1" applyAlignment="1">
      <alignment horizontal="center"/>
      <protection/>
    </xf>
    <xf numFmtId="0" fontId="9" fillId="0" borderId="0" xfId="18" applyFont="1" applyFill="1" applyBorder="1" applyAlignment="1">
      <alignment horizontal="left" wrapText="1"/>
      <protection/>
    </xf>
    <xf numFmtId="169" fontId="9" fillId="0" borderId="0" xfId="18" applyNumberFormat="1" applyFont="1" applyFill="1" applyBorder="1" applyAlignment="1">
      <alignment horizontal="right" wrapText="1"/>
      <protection/>
    </xf>
    <xf numFmtId="4" fontId="4" fillId="0" borderId="0" xfId="18" applyNumberFormat="1" applyFont="1" applyFill="1" applyBorder="1" applyAlignment="1">
      <alignment/>
      <protection/>
    </xf>
    <xf numFmtId="0" fontId="4" fillId="0" borderId="0" xfId="18" applyFont="1" applyFill="1" applyBorder="1">
      <alignment/>
      <protection/>
    </xf>
    <xf numFmtId="168" fontId="4" fillId="0" borderId="0" xfId="18" applyNumberFormat="1" applyFont="1" applyFill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2" fontId="4" fillId="0" borderId="28" xfId="1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18" applyFont="1" applyFill="1" applyAlignment="1">
      <alignment horizontal="left"/>
      <protection/>
    </xf>
    <xf numFmtId="0" fontId="10" fillId="0" borderId="0" xfId="0" applyFont="1" applyFill="1" applyAlignment="1">
      <alignment horizontal="center" vertical="center" wrapText="1"/>
    </xf>
    <xf numFmtId="0" fontId="4" fillId="0" borderId="0" xfId="18" applyFont="1" applyFill="1" applyBorder="1" applyAlignment="1">
      <alignment horizontal="left" vertical="center" wrapText="1"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24" xfId="18" applyNumberFormat="1" applyFont="1" applyFill="1" applyBorder="1" applyAlignment="1">
      <alignment horizontal="left" vertical="center" wrapText="1"/>
      <protection/>
    </xf>
    <xf numFmtId="2" fontId="4" fillId="0" borderId="22" xfId="18" applyNumberFormat="1" applyFont="1" applyFill="1" applyBorder="1" applyAlignment="1">
      <alignment horizontal="left" vertical="center" wrapText="1"/>
      <protection/>
    </xf>
    <xf numFmtId="2" fontId="4" fillId="0" borderId="34" xfId="18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" fillId="0" borderId="0" xfId="18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0" xfId="18" applyFont="1" applyFill="1" applyAlignment="1">
      <alignment horizontal="left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98 Обору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showZeros="0" workbookViewId="0" topLeftCell="A1">
      <pane xSplit="7" ySplit="9" topLeftCell="L10" activePane="bottomRight" state="frozen"/>
      <selection pane="topLeft" activeCell="A5" sqref="A5"/>
      <selection pane="topRight" activeCell="H5" sqref="H5"/>
      <selection pane="bottomLeft" activeCell="A10" sqref="A10"/>
      <selection pane="bottomRight" activeCell="L3" sqref="L3"/>
    </sheetView>
  </sheetViews>
  <sheetFormatPr defaultColWidth="9.00390625" defaultRowHeight="12.75" outlineLevelRow="1" outlineLevelCol="1"/>
  <cols>
    <col min="1" max="1" width="6.875" style="32" customWidth="1"/>
    <col min="2" max="2" width="11.875" style="32" customWidth="1"/>
    <col min="3" max="3" width="6.25390625" style="32" customWidth="1"/>
    <col min="4" max="4" width="11.25390625" style="32" customWidth="1"/>
    <col min="5" max="5" width="10.625" style="33" hidden="1" customWidth="1" outlineLevel="1"/>
    <col min="6" max="6" width="5.00390625" style="38" customWidth="1" collapsed="1"/>
    <col min="7" max="7" width="55.00390625" style="39" customWidth="1"/>
    <col min="8" max="8" width="14.125" style="36" hidden="1" customWidth="1" outlineLevel="1"/>
    <col min="9" max="9" width="12.00390625" style="36" hidden="1" customWidth="1" outlineLevel="1"/>
    <col min="10" max="10" width="13.625" style="36" customWidth="1" collapsed="1"/>
    <col min="11" max="11" width="10.75390625" style="36" customWidth="1"/>
    <col min="12" max="12" width="13.75390625" style="36" customWidth="1"/>
    <col min="13" max="22" width="12.00390625" style="32" customWidth="1"/>
    <col min="23" max="23" width="10.75390625" style="32" customWidth="1"/>
    <col min="24" max="24" width="12.00390625" style="32" customWidth="1"/>
    <col min="25" max="16384" width="10.25390625" style="32" customWidth="1"/>
  </cols>
  <sheetData>
    <row r="1" spans="6:11" ht="15.75" outlineLevel="1">
      <c r="F1" s="34"/>
      <c r="G1" s="35"/>
      <c r="I1" s="37"/>
      <c r="J1" s="173" t="s">
        <v>14</v>
      </c>
      <c r="K1" s="37"/>
    </row>
    <row r="2" spans="7:11" ht="15.75" outlineLevel="1">
      <c r="G2" s="35"/>
      <c r="I2" s="37"/>
      <c r="J2" s="173" t="s">
        <v>99</v>
      </c>
      <c r="K2" s="37"/>
    </row>
    <row r="3" spans="9:11" ht="15.75" outlineLevel="1">
      <c r="I3" s="37"/>
      <c r="J3" s="173" t="s">
        <v>140</v>
      </c>
      <c r="K3" s="37"/>
    </row>
    <row r="4" spans="5:12" s="40" customFormat="1" ht="15.75" outlineLevel="1">
      <c r="E4" s="41"/>
      <c r="F4" s="42"/>
      <c r="G4" s="42"/>
      <c r="H4" s="36"/>
      <c r="I4" s="36"/>
      <c r="J4" s="36"/>
      <c r="K4" s="36"/>
      <c r="L4" s="36"/>
    </row>
    <row r="5" spans="5:12" s="40" customFormat="1" ht="15.75">
      <c r="E5" s="41"/>
      <c r="F5" s="42"/>
      <c r="G5" s="42"/>
      <c r="H5" s="36"/>
      <c r="I5" s="36"/>
      <c r="J5" s="36"/>
      <c r="K5" s="36"/>
      <c r="L5" s="36"/>
    </row>
    <row r="6" spans="2:12" ht="15.75" customHeight="1">
      <c r="B6" s="174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43"/>
    </row>
    <row r="7" ht="16.5" thickBot="1">
      <c r="L7" s="37" t="s">
        <v>120</v>
      </c>
    </row>
    <row r="8" spans="1:24" ht="40.5" thickBot="1">
      <c r="A8" s="44" t="s">
        <v>85</v>
      </c>
      <c r="B8" s="45" t="s">
        <v>22</v>
      </c>
      <c r="C8" s="45" t="s">
        <v>23</v>
      </c>
      <c r="D8" s="46" t="s">
        <v>65</v>
      </c>
      <c r="E8" s="47" t="s">
        <v>26</v>
      </c>
      <c r="F8" s="48" t="s">
        <v>0</v>
      </c>
      <c r="G8" s="45" t="s">
        <v>3</v>
      </c>
      <c r="H8" s="45" t="s">
        <v>1</v>
      </c>
      <c r="I8" s="45" t="s">
        <v>89</v>
      </c>
      <c r="J8" s="45" t="s">
        <v>113</v>
      </c>
      <c r="K8" s="45" t="s">
        <v>89</v>
      </c>
      <c r="L8" s="45" t="s">
        <v>90</v>
      </c>
      <c r="M8" s="46" t="s">
        <v>61</v>
      </c>
      <c r="N8" s="45" t="s">
        <v>89</v>
      </c>
      <c r="O8" s="45" t="s">
        <v>91</v>
      </c>
      <c r="P8" s="46" t="s">
        <v>62</v>
      </c>
      <c r="Q8" s="45" t="s">
        <v>89</v>
      </c>
      <c r="R8" s="45" t="s">
        <v>92</v>
      </c>
      <c r="S8" s="46" t="s">
        <v>63</v>
      </c>
      <c r="T8" s="45" t="s">
        <v>89</v>
      </c>
      <c r="U8" s="45" t="s">
        <v>93</v>
      </c>
      <c r="V8" s="46" t="s">
        <v>64</v>
      </c>
      <c r="W8" s="45" t="s">
        <v>89</v>
      </c>
      <c r="X8" s="49" t="s">
        <v>94</v>
      </c>
    </row>
    <row r="9" spans="1:24" s="36" customFormat="1" ht="16.5" thickBot="1">
      <c r="A9" s="50">
        <v>1</v>
      </c>
      <c r="B9" s="51">
        <v>2</v>
      </c>
      <c r="C9" s="51">
        <v>3</v>
      </c>
      <c r="D9" s="51">
        <v>4</v>
      </c>
      <c r="E9" s="52"/>
      <c r="F9" s="53">
        <v>5</v>
      </c>
      <c r="G9" s="48">
        <v>6</v>
      </c>
      <c r="H9" s="53">
        <v>3</v>
      </c>
      <c r="I9" s="53"/>
      <c r="J9" s="53">
        <v>7</v>
      </c>
      <c r="K9" s="53">
        <v>8</v>
      </c>
      <c r="L9" s="53">
        <v>9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55"/>
    </row>
    <row r="10" spans="1:24" s="63" customFormat="1" ht="31.5">
      <c r="A10" s="56"/>
      <c r="B10" s="57"/>
      <c r="C10" s="57"/>
      <c r="D10" s="57"/>
      <c r="E10" s="58">
        <f>E11+E12</f>
        <v>7994.5</v>
      </c>
      <c r="F10" s="59">
        <v>1</v>
      </c>
      <c r="G10" s="60" t="s">
        <v>114</v>
      </c>
      <c r="H10" s="61">
        <f>M10+P10+S10+V10</f>
        <v>7994.5</v>
      </c>
      <c r="I10" s="61">
        <f>N10+Q10+T10+W10</f>
        <v>0</v>
      </c>
      <c r="J10" s="61">
        <f>H10+I10</f>
        <v>7994.5</v>
      </c>
      <c r="K10" s="61"/>
      <c r="L10" s="61">
        <f>J10+K10</f>
        <v>7994.5</v>
      </c>
      <c r="M10" s="61">
        <f aca="true" t="shared" si="0" ref="M10:V10">M11+M12</f>
        <v>1152</v>
      </c>
      <c r="N10" s="61">
        <f t="shared" si="0"/>
        <v>0</v>
      </c>
      <c r="O10" s="61">
        <f>M10+N10</f>
        <v>1152</v>
      </c>
      <c r="P10" s="61">
        <f t="shared" si="0"/>
        <v>2060</v>
      </c>
      <c r="Q10" s="61">
        <f t="shared" si="0"/>
        <v>0</v>
      </c>
      <c r="R10" s="61">
        <f>P10+Q10</f>
        <v>2060</v>
      </c>
      <c r="S10" s="61">
        <f t="shared" si="0"/>
        <v>4782.5</v>
      </c>
      <c r="T10" s="61">
        <f t="shared" si="0"/>
        <v>0</v>
      </c>
      <c r="U10" s="61">
        <f>S10+T10</f>
        <v>4782.5</v>
      </c>
      <c r="V10" s="61">
        <f t="shared" si="0"/>
        <v>0</v>
      </c>
      <c r="W10" s="61">
        <f>W11+W12</f>
        <v>0</v>
      </c>
      <c r="X10" s="62">
        <f>V10+W10</f>
        <v>0</v>
      </c>
    </row>
    <row r="11" spans="1:24" s="63" customFormat="1" ht="16.5">
      <c r="A11" s="64" t="s">
        <v>25</v>
      </c>
      <c r="B11" s="65" t="s">
        <v>24</v>
      </c>
      <c r="C11" s="65" t="s">
        <v>31</v>
      </c>
      <c r="D11" s="65">
        <v>310</v>
      </c>
      <c r="E11" s="66" t="s">
        <v>27</v>
      </c>
      <c r="F11" s="67"/>
      <c r="G11" s="68" t="s">
        <v>66</v>
      </c>
      <c r="H11" s="69">
        <f>M11+P11+S11+V11</f>
        <v>1152</v>
      </c>
      <c r="I11" s="69">
        <f aca="true" t="shared" si="1" ref="I11:I51">N11+Q11+T11+W11</f>
        <v>0</v>
      </c>
      <c r="J11" s="69">
        <f aca="true" t="shared" si="2" ref="J11:L51">H11+I11</f>
        <v>1152</v>
      </c>
      <c r="K11" s="69"/>
      <c r="L11" s="69">
        <f t="shared" si="2"/>
        <v>1152</v>
      </c>
      <c r="M11" s="69">
        <v>1152</v>
      </c>
      <c r="N11" s="69"/>
      <c r="O11" s="69">
        <f aca="true" t="shared" si="3" ref="O11:O51">M11+N11</f>
        <v>1152</v>
      </c>
      <c r="P11" s="69">
        <v>0</v>
      </c>
      <c r="Q11" s="69"/>
      <c r="R11" s="69">
        <f aca="true" t="shared" si="4" ref="R11:R51">P11+Q11</f>
        <v>0</v>
      </c>
      <c r="S11" s="69">
        <v>0</v>
      </c>
      <c r="T11" s="69"/>
      <c r="U11" s="69">
        <f aca="true" t="shared" si="5" ref="U11:U51">S11+T11</f>
        <v>0</v>
      </c>
      <c r="V11" s="69">
        <v>0</v>
      </c>
      <c r="W11" s="69"/>
      <c r="X11" s="70">
        <f aca="true" t="shared" si="6" ref="X11:X51">V11+W11</f>
        <v>0</v>
      </c>
    </row>
    <row r="12" spans="1:24" s="63" customFormat="1" ht="17.25" thickBot="1">
      <c r="A12" s="71" t="s">
        <v>28</v>
      </c>
      <c r="B12" s="72" t="s">
        <v>67</v>
      </c>
      <c r="C12" s="73" t="s">
        <v>29</v>
      </c>
      <c r="D12" s="73" t="s">
        <v>51</v>
      </c>
      <c r="E12" s="74" t="s">
        <v>30</v>
      </c>
      <c r="F12" s="75"/>
      <c r="G12" s="76" t="s">
        <v>122</v>
      </c>
      <c r="H12" s="77">
        <f>M12+P12+S12+V12</f>
        <v>6842.5</v>
      </c>
      <c r="I12" s="77">
        <f t="shared" si="1"/>
        <v>0</v>
      </c>
      <c r="J12" s="77">
        <f t="shared" si="2"/>
        <v>6842.5</v>
      </c>
      <c r="K12" s="77"/>
      <c r="L12" s="77">
        <f t="shared" si="2"/>
        <v>6842.5</v>
      </c>
      <c r="M12" s="77">
        <v>0</v>
      </c>
      <c r="N12" s="77"/>
      <c r="O12" s="77">
        <f t="shared" si="3"/>
        <v>0</v>
      </c>
      <c r="P12" s="77">
        <v>2060</v>
      </c>
      <c r="Q12" s="77"/>
      <c r="R12" s="77">
        <f t="shared" si="4"/>
        <v>2060</v>
      </c>
      <c r="S12" s="77">
        <v>4782.5</v>
      </c>
      <c r="T12" s="77"/>
      <c r="U12" s="77">
        <f t="shared" si="5"/>
        <v>4782.5</v>
      </c>
      <c r="V12" s="77">
        <v>0</v>
      </c>
      <c r="W12" s="77"/>
      <c r="X12" s="78">
        <f t="shared" si="6"/>
        <v>0</v>
      </c>
    </row>
    <row r="13" spans="1:24" s="63" customFormat="1" ht="48" thickBot="1">
      <c r="A13" s="79" t="s">
        <v>25</v>
      </c>
      <c r="B13" s="80" t="s">
        <v>68</v>
      </c>
      <c r="C13" s="81" t="s">
        <v>31</v>
      </c>
      <c r="D13" s="80" t="s">
        <v>72</v>
      </c>
      <c r="E13" s="47">
        <v>3075</v>
      </c>
      <c r="F13" s="82">
        <v>2</v>
      </c>
      <c r="G13" s="83" t="s">
        <v>115</v>
      </c>
      <c r="H13" s="84">
        <v>3075</v>
      </c>
      <c r="I13" s="84">
        <f t="shared" si="1"/>
        <v>0</v>
      </c>
      <c r="J13" s="84">
        <f t="shared" si="2"/>
        <v>3075</v>
      </c>
      <c r="K13" s="84"/>
      <c r="L13" s="84">
        <f t="shared" si="2"/>
        <v>3075</v>
      </c>
      <c r="M13" s="84">
        <v>1401</v>
      </c>
      <c r="N13" s="84"/>
      <c r="O13" s="84">
        <f t="shared" si="3"/>
        <v>1401</v>
      </c>
      <c r="P13" s="84">
        <v>1474</v>
      </c>
      <c r="Q13" s="84"/>
      <c r="R13" s="84">
        <f t="shared" si="4"/>
        <v>1474</v>
      </c>
      <c r="S13" s="84">
        <v>100</v>
      </c>
      <c r="T13" s="84"/>
      <c r="U13" s="84">
        <f t="shared" si="5"/>
        <v>100</v>
      </c>
      <c r="V13" s="84">
        <v>100</v>
      </c>
      <c r="W13" s="84"/>
      <c r="X13" s="85">
        <f t="shared" si="6"/>
        <v>100</v>
      </c>
    </row>
    <row r="14" spans="1:24" s="63" customFormat="1" ht="63.75" thickBot="1">
      <c r="A14" s="86" t="s">
        <v>32</v>
      </c>
      <c r="B14" s="87" t="s">
        <v>33</v>
      </c>
      <c r="C14" s="87" t="s">
        <v>34</v>
      </c>
      <c r="D14" s="87" t="s">
        <v>39</v>
      </c>
      <c r="E14" s="88">
        <v>15000</v>
      </c>
      <c r="F14" s="89">
        <v>3</v>
      </c>
      <c r="G14" s="90" t="s">
        <v>132</v>
      </c>
      <c r="H14" s="91">
        <v>15000</v>
      </c>
      <c r="I14" s="91">
        <f t="shared" si="1"/>
        <v>0</v>
      </c>
      <c r="J14" s="91">
        <f t="shared" si="2"/>
        <v>15000</v>
      </c>
      <c r="K14" s="91"/>
      <c r="L14" s="91">
        <f t="shared" si="2"/>
        <v>15000</v>
      </c>
      <c r="M14" s="91">
        <v>0</v>
      </c>
      <c r="N14" s="91"/>
      <c r="O14" s="91">
        <f t="shared" si="3"/>
        <v>0</v>
      </c>
      <c r="P14" s="91">
        <v>5650</v>
      </c>
      <c r="Q14" s="91"/>
      <c r="R14" s="91">
        <f t="shared" si="4"/>
        <v>5650</v>
      </c>
      <c r="S14" s="91">
        <v>4600</v>
      </c>
      <c r="T14" s="91"/>
      <c r="U14" s="91">
        <f t="shared" si="5"/>
        <v>4600</v>
      </c>
      <c r="V14" s="91">
        <v>4750</v>
      </c>
      <c r="W14" s="91"/>
      <c r="X14" s="92">
        <f t="shared" si="6"/>
        <v>4750</v>
      </c>
    </row>
    <row r="15" spans="1:24" s="63" customFormat="1" ht="48" thickBot="1">
      <c r="A15" s="79" t="s">
        <v>35</v>
      </c>
      <c r="B15" s="81" t="s">
        <v>33</v>
      </c>
      <c r="C15" s="81" t="s">
        <v>29</v>
      </c>
      <c r="D15" s="81" t="s">
        <v>82</v>
      </c>
      <c r="E15" s="47">
        <v>5000</v>
      </c>
      <c r="F15" s="82">
        <v>4</v>
      </c>
      <c r="G15" s="93" t="s">
        <v>87</v>
      </c>
      <c r="H15" s="84">
        <v>5000</v>
      </c>
      <c r="I15" s="84">
        <f t="shared" si="1"/>
        <v>0</v>
      </c>
      <c r="J15" s="84">
        <f t="shared" si="2"/>
        <v>5000</v>
      </c>
      <c r="K15" s="84"/>
      <c r="L15" s="84">
        <f t="shared" si="2"/>
        <v>5000</v>
      </c>
      <c r="M15" s="84">
        <v>0</v>
      </c>
      <c r="N15" s="84"/>
      <c r="O15" s="84">
        <f t="shared" si="3"/>
        <v>0</v>
      </c>
      <c r="P15" s="84">
        <v>1901</v>
      </c>
      <c r="Q15" s="84"/>
      <c r="R15" s="84">
        <f t="shared" si="4"/>
        <v>1901</v>
      </c>
      <c r="S15" s="84">
        <v>1536</v>
      </c>
      <c r="T15" s="84"/>
      <c r="U15" s="84">
        <f t="shared" si="5"/>
        <v>1536</v>
      </c>
      <c r="V15" s="84">
        <v>1563</v>
      </c>
      <c r="W15" s="84"/>
      <c r="X15" s="85">
        <f t="shared" si="6"/>
        <v>1563</v>
      </c>
    </row>
    <row r="16" spans="1:24" s="63" customFormat="1" ht="79.5" thickBot="1">
      <c r="A16" s="79" t="s">
        <v>35</v>
      </c>
      <c r="B16" s="80" t="s">
        <v>83</v>
      </c>
      <c r="C16" s="81" t="s">
        <v>36</v>
      </c>
      <c r="D16" s="81" t="s">
        <v>84</v>
      </c>
      <c r="E16" s="47">
        <v>800</v>
      </c>
      <c r="F16" s="82">
        <v>5</v>
      </c>
      <c r="G16" s="83" t="s">
        <v>121</v>
      </c>
      <c r="H16" s="84">
        <v>800</v>
      </c>
      <c r="I16" s="84">
        <f t="shared" si="1"/>
        <v>0</v>
      </c>
      <c r="J16" s="84">
        <f t="shared" si="2"/>
        <v>800</v>
      </c>
      <c r="K16" s="84"/>
      <c r="L16" s="84">
        <f t="shared" si="2"/>
        <v>800</v>
      </c>
      <c r="M16" s="84">
        <v>0</v>
      </c>
      <c r="N16" s="84"/>
      <c r="O16" s="84">
        <f t="shared" si="3"/>
        <v>0</v>
      </c>
      <c r="P16" s="84">
        <v>304</v>
      </c>
      <c r="Q16" s="84"/>
      <c r="R16" s="84">
        <f t="shared" si="4"/>
        <v>304</v>
      </c>
      <c r="S16" s="84">
        <v>246</v>
      </c>
      <c r="T16" s="84"/>
      <c r="U16" s="84">
        <f t="shared" si="5"/>
        <v>246</v>
      </c>
      <c r="V16" s="84">
        <v>250</v>
      </c>
      <c r="W16" s="84"/>
      <c r="X16" s="85">
        <f t="shared" si="6"/>
        <v>250</v>
      </c>
    </row>
    <row r="17" spans="1:24" s="63" customFormat="1" ht="47.25">
      <c r="A17" s="56"/>
      <c r="B17" s="57"/>
      <c r="C17" s="57"/>
      <c r="D17" s="57"/>
      <c r="E17" s="58">
        <f>E18+E19+E20+E21+E22</f>
        <v>19005</v>
      </c>
      <c r="F17" s="59">
        <v>6</v>
      </c>
      <c r="G17" s="94" t="s">
        <v>74</v>
      </c>
      <c r="H17" s="61">
        <f>11000+8005</f>
        <v>19005</v>
      </c>
      <c r="I17" s="61">
        <f t="shared" si="1"/>
        <v>0</v>
      </c>
      <c r="J17" s="61">
        <f t="shared" si="2"/>
        <v>19005</v>
      </c>
      <c r="K17" s="61"/>
      <c r="L17" s="61">
        <f t="shared" si="2"/>
        <v>19005</v>
      </c>
      <c r="M17" s="61">
        <f>SUM(M18:M22)</f>
        <v>3451</v>
      </c>
      <c r="N17" s="61"/>
      <c r="O17" s="61">
        <f t="shared" si="3"/>
        <v>3451</v>
      </c>
      <c r="P17" s="61">
        <f>SUM(P18:P22)</f>
        <v>3908.2</v>
      </c>
      <c r="Q17" s="61"/>
      <c r="R17" s="61">
        <f t="shared" si="4"/>
        <v>3908.2</v>
      </c>
      <c r="S17" s="61">
        <f>SUM(S18:S22)</f>
        <v>3993</v>
      </c>
      <c r="T17" s="61"/>
      <c r="U17" s="61">
        <f t="shared" si="5"/>
        <v>3993</v>
      </c>
      <c r="V17" s="61">
        <f>SUM(V18:V22)</f>
        <v>7652.8</v>
      </c>
      <c r="W17" s="61"/>
      <c r="X17" s="62">
        <f t="shared" si="6"/>
        <v>7652.8</v>
      </c>
    </row>
    <row r="18" spans="1:24" s="63" customFormat="1" ht="16.5">
      <c r="A18" s="64" t="s">
        <v>37</v>
      </c>
      <c r="B18" s="65" t="s">
        <v>38</v>
      </c>
      <c r="C18" s="65" t="s">
        <v>69</v>
      </c>
      <c r="D18" s="65" t="s">
        <v>39</v>
      </c>
      <c r="E18" s="66">
        <v>1000</v>
      </c>
      <c r="F18" s="67"/>
      <c r="G18" s="68" t="s">
        <v>127</v>
      </c>
      <c r="H18" s="69">
        <v>1000</v>
      </c>
      <c r="I18" s="69">
        <f t="shared" si="1"/>
        <v>0</v>
      </c>
      <c r="J18" s="69">
        <f t="shared" si="2"/>
        <v>1000</v>
      </c>
      <c r="K18" s="69"/>
      <c r="L18" s="69">
        <f t="shared" si="2"/>
        <v>1000</v>
      </c>
      <c r="M18" s="69">
        <v>250</v>
      </c>
      <c r="N18" s="69"/>
      <c r="O18" s="69">
        <f t="shared" si="3"/>
        <v>250</v>
      </c>
      <c r="P18" s="69">
        <v>250</v>
      </c>
      <c r="Q18" s="69"/>
      <c r="R18" s="69">
        <f t="shared" si="4"/>
        <v>250</v>
      </c>
      <c r="S18" s="69">
        <v>250</v>
      </c>
      <c r="T18" s="69"/>
      <c r="U18" s="69">
        <f t="shared" si="5"/>
        <v>250</v>
      </c>
      <c r="V18" s="69">
        <v>250</v>
      </c>
      <c r="W18" s="69"/>
      <c r="X18" s="70">
        <f t="shared" si="6"/>
        <v>250</v>
      </c>
    </row>
    <row r="19" spans="1:24" s="63" customFormat="1" ht="16.5">
      <c r="A19" s="64" t="s">
        <v>40</v>
      </c>
      <c r="B19" s="65" t="s">
        <v>41</v>
      </c>
      <c r="C19" s="65" t="s">
        <v>69</v>
      </c>
      <c r="D19" s="65" t="s">
        <v>39</v>
      </c>
      <c r="E19" s="66">
        <v>7275</v>
      </c>
      <c r="F19" s="67"/>
      <c r="G19" s="178" t="s">
        <v>125</v>
      </c>
      <c r="H19" s="69">
        <v>7275</v>
      </c>
      <c r="I19" s="69">
        <f t="shared" si="1"/>
        <v>0</v>
      </c>
      <c r="J19" s="69">
        <f t="shared" si="2"/>
        <v>7275</v>
      </c>
      <c r="K19" s="69"/>
      <c r="L19" s="69">
        <f t="shared" si="2"/>
        <v>7275</v>
      </c>
      <c r="M19" s="69">
        <v>2000</v>
      </c>
      <c r="N19" s="69"/>
      <c r="O19" s="69">
        <f t="shared" si="3"/>
        <v>2000</v>
      </c>
      <c r="P19" s="69">
        <v>2100</v>
      </c>
      <c r="Q19" s="69"/>
      <c r="R19" s="69">
        <f t="shared" si="4"/>
        <v>2100</v>
      </c>
      <c r="S19" s="69">
        <v>1600</v>
      </c>
      <c r="T19" s="69"/>
      <c r="U19" s="69">
        <f t="shared" si="5"/>
        <v>1600</v>
      </c>
      <c r="V19" s="69">
        <v>1575</v>
      </c>
      <c r="W19" s="69"/>
      <c r="X19" s="70">
        <f t="shared" si="6"/>
        <v>1575</v>
      </c>
    </row>
    <row r="20" spans="1:24" s="63" customFormat="1" ht="16.5">
      <c r="A20" s="64" t="s">
        <v>40</v>
      </c>
      <c r="B20" s="65" t="s">
        <v>42</v>
      </c>
      <c r="C20" s="65" t="s">
        <v>70</v>
      </c>
      <c r="D20" s="65" t="s">
        <v>71</v>
      </c>
      <c r="E20" s="66">
        <v>7905</v>
      </c>
      <c r="F20" s="67"/>
      <c r="G20" s="179"/>
      <c r="H20" s="69">
        <v>7905</v>
      </c>
      <c r="I20" s="69">
        <f t="shared" si="1"/>
        <v>0</v>
      </c>
      <c r="J20" s="69">
        <f t="shared" si="2"/>
        <v>7905</v>
      </c>
      <c r="K20" s="69"/>
      <c r="L20" s="69">
        <f t="shared" si="2"/>
        <v>7905</v>
      </c>
      <c r="M20" s="69">
        <v>470</v>
      </c>
      <c r="N20" s="69"/>
      <c r="O20" s="69">
        <f t="shared" si="3"/>
        <v>470</v>
      </c>
      <c r="P20" s="69">
        <v>750</v>
      </c>
      <c r="Q20" s="69"/>
      <c r="R20" s="69">
        <f t="shared" si="4"/>
        <v>750</v>
      </c>
      <c r="S20" s="69">
        <v>1600</v>
      </c>
      <c r="T20" s="69"/>
      <c r="U20" s="69">
        <f t="shared" si="5"/>
        <v>1600</v>
      </c>
      <c r="V20" s="69">
        <v>5085</v>
      </c>
      <c r="W20" s="69"/>
      <c r="X20" s="70">
        <f t="shared" si="6"/>
        <v>5085</v>
      </c>
    </row>
    <row r="21" spans="1:24" s="63" customFormat="1" ht="31.5">
      <c r="A21" s="64" t="s">
        <v>40</v>
      </c>
      <c r="B21" s="65" t="s">
        <v>42</v>
      </c>
      <c r="C21" s="65" t="s">
        <v>70</v>
      </c>
      <c r="D21" s="65" t="s">
        <v>73</v>
      </c>
      <c r="E21" s="66">
        <v>100</v>
      </c>
      <c r="F21" s="67"/>
      <c r="G21" s="178" t="s">
        <v>126</v>
      </c>
      <c r="H21" s="69">
        <v>100</v>
      </c>
      <c r="I21" s="69">
        <f t="shared" si="1"/>
        <v>0</v>
      </c>
      <c r="J21" s="69">
        <f t="shared" si="2"/>
        <v>100</v>
      </c>
      <c r="K21" s="69"/>
      <c r="L21" s="69">
        <f t="shared" si="2"/>
        <v>100</v>
      </c>
      <c r="M21" s="69">
        <v>23</v>
      </c>
      <c r="N21" s="69"/>
      <c r="O21" s="69">
        <f t="shared" si="3"/>
        <v>23</v>
      </c>
      <c r="P21" s="69">
        <v>8.2</v>
      </c>
      <c r="Q21" s="69"/>
      <c r="R21" s="69">
        <f t="shared" si="4"/>
        <v>8.2</v>
      </c>
      <c r="S21" s="69">
        <v>13</v>
      </c>
      <c r="T21" s="69"/>
      <c r="U21" s="69">
        <f t="shared" si="5"/>
        <v>13</v>
      </c>
      <c r="V21" s="69">
        <v>55.8</v>
      </c>
      <c r="W21" s="69"/>
      <c r="X21" s="70">
        <f t="shared" si="6"/>
        <v>55.8</v>
      </c>
    </row>
    <row r="22" spans="1:24" s="63" customFormat="1" ht="17.25" thickBot="1">
      <c r="A22" s="71" t="s">
        <v>40</v>
      </c>
      <c r="B22" s="73" t="s">
        <v>38</v>
      </c>
      <c r="C22" s="73" t="s">
        <v>69</v>
      </c>
      <c r="D22" s="73" t="s">
        <v>39</v>
      </c>
      <c r="E22" s="74">
        <v>2725</v>
      </c>
      <c r="F22" s="75"/>
      <c r="G22" s="180"/>
      <c r="H22" s="77">
        <v>2725</v>
      </c>
      <c r="I22" s="77">
        <f t="shared" si="1"/>
        <v>0</v>
      </c>
      <c r="J22" s="77">
        <f t="shared" si="2"/>
        <v>2725</v>
      </c>
      <c r="K22" s="77"/>
      <c r="L22" s="77">
        <f t="shared" si="2"/>
        <v>2725</v>
      </c>
      <c r="M22" s="77">
        <v>708</v>
      </c>
      <c r="N22" s="77"/>
      <c r="O22" s="77">
        <f t="shared" si="3"/>
        <v>708</v>
      </c>
      <c r="P22" s="77">
        <v>800</v>
      </c>
      <c r="Q22" s="77"/>
      <c r="R22" s="77">
        <f t="shared" si="4"/>
        <v>800</v>
      </c>
      <c r="S22" s="77">
        <v>530</v>
      </c>
      <c r="T22" s="77"/>
      <c r="U22" s="77">
        <f t="shared" si="5"/>
        <v>530</v>
      </c>
      <c r="V22" s="77">
        <v>687</v>
      </c>
      <c r="W22" s="77"/>
      <c r="X22" s="78">
        <f t="shared" si="6"/>
        <v>687</v>
      </c>
    </row>
    <row r="23" spans="1:24" s="63" customFormat="1" ht="48" thickBot="1">
      <c r="A23" s="86" t="s">
        <v>43</v>
      </c>
      <c r="B23" s="87" t="s">
        <v>33</v>
      </c>
      <c r="C23" s="87" t="s">
        <v>44</v>
      </c>
      <c r="D23" s="87" t="s">
        <v>130</v>
      </c>
      <c r="E23" s="88">
        <v>6532</v>
      </c>
      <c r="F23" s="89">
        <v>7</v>
      </c>
      <c r="G23" s="95" t="s">
        <v>116</v>
      </c>
      <c r="H23" s="91">
        <v>6532</v>
      </c>
      <c r="I23" s="91">
        <f t="shared" si="1"/>
        <v>0</v>
      </c>
      <c r="J23" s="91">
        <f t="shared" si="2"/>
        <v>6532</v>
      </c>
      <c r="K23" s="91">
        <v>45</v>
      </c>
      <c r="L23" s="91">
        <f t="shared" si="2"/>
        <v>6577</v>
      </c>
      <c r="M23" s="91">
        <v>1769</v>
      </c>
      <c r="N23" s="91"/>
      <c r="O23" s="91">
        <f t="shared" si="3"/>
        <v>1769</v>
      </c>
      <c r="P23" s="91">
        <v>1894</v>
      </c>
      <c r="Q23" s="91"/>
      <c r="R23" s="91">
        <f t="shared" si="4"/>
        <v>1894</v>
      </c>
      <c r="S23" s="91">
        <v>1391</v>
      </c>
      <c r="T23" s="91"/>
      <c r="U23" s="91">
        <f t="shared" si="5"/>
        <v>1391</v>
      </c>
      <c r="V23" s="91">
        <v>1478</v>
      </c>
      <c r="W23" s="91"/>
      <c r="X23" s="92">
        <f t="shared" si="6"/>
        <v>1478</v>
      </c>
    </row>
    <row r="24" spans="1:24" s="63" customFormat="1" ht="31.5">
      <c r="A24" s="56"/>
      <c r="B24" s="96"/>
      <c r="C24" s="57"/>
      <c r="D24" s="57"/>
      <c r="E24" s="97">
        <v>9000.3</v>
      </c>
      <c r="F24" s="98">
        <v>8</v>
      </c>
      <c r="G24" s="60" t="s">
        <v>117</v>
      </c>
      <c r="H24" s="61">
        <f>M24+P24+S24+V24</f>
        <v>9490.3</v>
      </c>
      <c r="I24" s="61">
        <f>I25+I26</f>
        <v>0</v>
      </c>
      <c r="J24" s="61">
        <f t="shared" si="2"/>
        <v>9490.3</v>
      </c>
      <c r="K24" s="61">
        <f>K25+K26</f>
        <v>981</v>
      </c>
      <c r="L24" s="61">
        <f t="shared" si="2"/>
        <v>10471.3</v>
      </c>
      <c r="M24" s="61">
        <f>M25+M26</f>
        <v>2804.5</v>
      </c>
      <c r="N24" s="61">
        <f>N25+N26</f>
        <v>0</v>
      </c>
      <c r="O24" s="61">
        <f t="shared" si="3"/>
        <v>2804.5</v>
      </c>
      <c r="P24" s="61">
        <f aca="true" t="shared" si="7" ref="P24:W24">P25+P26</f>
        <v>2732.5</v>
      </c>
      <c r="Q24" s="61">
        <f t="shared" si="7"/>
        <v>520</v>
      </c>
      <c r="R24" s="61">
        <f t="shared" si="4"/>
        <v>3252.5</v>
      </c>
      <c r="S24" s="61">
        <f t="shared" si="7"/>
        <v>1980</v>
      </c>
      <c r="T24" s="61">
        <f t="shared" si="7"/>
        <v>243</v>
      </c>
      <c r="U24" s="61">
        <f t="shared" si="5"/>
        <v>2223</v>
      </c>
      <c r="V24" s="61">
        <f t="shared" si="7"/>
        <v>1973.3</v>
      </c>
      <c r="W24" s="61">
        <f t="shared" si="7"/>
        <v>218</v>
      </c>
      <c r="X24" s="62">
        <f t="shared" si="6"/>
        <v>2191.3</v>
      </c>
    </row>
    <row r="25" spans="1:24" s="63" customFormat="1" ht="16.5">
      <c r="A25" s="64" t="s">
        <v>45</v>
      </c>
      <c r="B25" s="99" t="s">
        <v>68</v>
      </c>
      <c r="C25" s="65" t="s">
        <v>46</v>
      </c>
      <c r="D25" s="65" t="s">
        <v>76</v>
      </c>
      <c r="E25" s="100"/>
      <c r="F25" s="101"/>
      <c r="G25" s="68" t="s">
        <v>105</v>
      </c>
      <c r="H25" s="102">
        <f>M25+P25+S25+V25</f>
        <v>9000.3</v>
      </c>
      <c r="I25" s="102">
        <f t="shared" si="1"/>
        <v>0</v>
      </c>
      <c r="J25" s="102">
        <f t="shared" si="2"/>
        <v>9000.3</v>
      </c>
      <c r="K25" s="102"/>
      <c r="L25" s="102">
        <f t="shared" si="2"/>
        <v>9000.3</v>
      </c>
      <c r="M25" s="102">
        <v>2437</v>
      </c>
      <c r="N25" s="102"/>
      <c r="O25" s="102">
        <f t="shared" si="3"/>
        <v>2437</v>
      </c>
      <c r="P25" s="102">
        <v>2610</v>
      </c>
      <c r="Q25" s="102"/>
      <c r="R25" s="102">
        <f t="shared" si="4"/>
        <v>2610</v>
      </c>
      <c r="S25" s="102">
        <v>1980</v>
      </c>
      <c r="T25" s="102"/>
      <c r="U25" s="102">
        <f t="shared" si="5"/>
        <v>1980</v>
      </c>
      <c r="V25" s="102">
        <v>1973.3</v>
      </c>
      <c r="W25" s="102"/>
      <c r="X25" s="103">
        <f t="shared" si="6"/>
        <v>1973.3</v>
      </c>
    </row>
    <row r="26" spans="1:24" s="63" customFormat="1" ht="32.25" thickBot="1">
      <c r="A26" s="71" t="s">
        <v>45</v>
      </c>
      <c r="B26" s="72" t="s">
        <v>88</v>
      </c>
      <c r="C26" s="73" t="s">
        <v>46</v>
      </c>
      <c r="D26" s="73" t="s">
        <v>129</v>
      </c>
      <c r="E26" s="104"/>
      <c r="F26" s="105"/>
      <c r="G26" s="76" t="s">
        <v>106</v>
      </c>
      <c r="H26" s="106">
        <f>M26+P26+S26+V26</f>
        <v>490</v>
      </c>
      <c r="I26" s="106"/>
      <c r="J26" s="106">
        <f t="shared" si="2"/>
        <v>490</v>
      </c>
      <c r="K26" s="106">
        <f>520+461</f>
        <v>981</v>
      </c>
      <c r="L26" s="106">
        <f t="shared" si="2"/>
        <v>1471</v>
      </c>
      <c r="M26" s="106">
        <v>367.5</v>
      </c>
      <c r="N26" s="106"/>
      <c r="O26" s="106">
        <f t="shared" si="3"/>
        <v>367.5</v>
      </c>
      <c r="P26" s="106">
        <v>122.5</v>
      </c>
      <c r="Q26" s="106">
        <f>642.5-122.5</f>
        <v>520</v>
      </c>
      <c r="R26" s="106">
        <f t="shared" si="4"/>
        <v>642.5</v>
      </c>
      <c r="S26" s="106"/>
      <c r="T26" s="106">
        <v>243</v>
      </c>
      <c r="U26" s="106">
        <f t="shared" si="5"/>
        <v>243</v>
      </c>
      <c r="V26" s="106"/>
      <c r="W26" s="106">
        <v>218</v>
      </c>
      <c r="X26" s="107">
        <f t="shared" si="6"/>
        <v>218</v>
      </c>
    </row>
    <row r="27" spans="1:24" s="63" customFormat="1" ht="48" thickBot="1">
      <c r="A27" s="86" t="s">
        <v>47</v>
      </c>
      <c r="B27" s="87" t="s">
        <v>33</v>
      </c>
      <c r="C27" s="87" t="s">
        <v>48</v>
      </c>
      <c r="D27" s="87" t="s">
        <v>75</v>
      </c>
      <c r="E27" s="88">
        <v>5000</v>
      </c>
      <c r="F27" s="89">
        <v>9</v>
      </c>
      <c r="G27" s="90" t="s">
        <v>118</v>
      </c>
      <c r="H27" s="91">
        <v>5000</v>
      </c>
      <c r="I27" s="91">
        <f t="shared" si="1"/>
        <v>0</v>
      </c>
      <c r="J27" s="91">
        <f t="shared" si="2"/>
        <v>5000</v>
      </c>
      <c r="K27" s="91"/>
      <c r="L27" s="91">
        <f t="shared" si="2"/>
        <v>5000</v>
      </c>
      <c r="M27" s="91">
        <v>3000</v>
      </c>
      <c r="N27" s="91"/>
      <c r="O27" s="91">
        <f t="shared" si="3"/>
        <v>3000</v>
      </c>
      <c r="P27" s="91">
        <v>2000</v>
      </c>
      <c r="Q27" s="91"/>
      <c r="R27" s="91">
        <f t="shared" si="4"/>
        <v>2000</v>
      </c>
      <c r="S27" s="91">
        <v>0</v>
      </c>
      <c r="T27" s="91"/>
      <c r="U27" s="91">
        <f t="shared" si="5"/>
        <v>0</v>
      </c>
      <c r="V27" s="91">
        <v>0</v>
      </c>
      <c r="W27" s="91"/>
      <c r="X27" s="92">
        <f t="shared" si="6"/>
        <v>0</v>
      </c>
    </row>
    <row r="28" spans="1:24" s="63" customFormat="1" ht="47.25">
      <c r="A28" s="56"/>
      <c r="B28" s="57"/>
      <c r="C28" s="57"/>
      <c r="D28" s="57"/>
      <c r="E28" s="58">
        <f>E29+E30+E31+E32</f>
        <v>38850</v>
      </c>
      <c r="F28" s="59">
        <v>10</v>
      </c>
      <c r="G28" s="60" t="s">
        <v>133</v>
      </c>
      <c r="H28" s="61">
        <v>38850</v>
      </c>
      <c r="I28" s="61">
        <f t="shared" si="1"/>
        <v>0</v>
      </c>
      <c r="J28" s="61">
        <f t="shared" si="2"/>
        <v>38850</v>
      </c>
      <c r="K28" s="61"/>
      <c r="L28" s="61">
        <f t="shared" si="2"/>
        <v>38850</v>
      </c>
      <c r="M28" s="61">
        <f>SUM(M29:M32)</f>
        <v>12660</v>
      </c>
      <c r="N28" s="61"/>
      <c r="O28" s="61">
        <f t="shared" si="3"/>
        <v>12660</v>
      </c>
      <c r="P28" s="61">
        <f>SUM(P29:P32)</f>
        <v>12710</v>
      </c>
      <c r="Q28" s="61"/>
      <c r="R28" s="61">
        <f t="shared" si="4"/>
        <v>12710</v>
      </c>
      <c r="S28" s="61">
        <f>SUM(S29:S32)</f>
        <v>7175</v>
      </c>
      <c r="T28" s="61"/>
      <c r="U28" s="61">
        <f t="shared" si="5"/>
        <v>7175</v>
      </c>
      <c r="V28" s="61">
        <f>SUM(V29:V32)</f>
        <v>6305</v>
      </c>
      <c r="W28" s="61"/>
      <c r="X28" s="62">
        <f t="shared" si="6"/>
        <v>6305</v>
      </c>
    </row>
    <row r="29" spans="1:24" s="63" customFormat="1" ht="16.5">
      <c r="A29" s="64" t="s">
        <v>28</v>
      </c>
      <c r="B29" s="99" t="s">
        <v>78</v>
      </c>
      <c r="C29" s="65" t="s">
        <v>29</v>
      </c>
      <c r="D29" s="65" t="s">
        <v>51</v>
      </c>
      <c r="E29" s="66">
        <v>3850</v>
      </c>
      <c r="F29" s="67"/>
      <c r="G29" s="68" t="s">
        <v>122</v>
      </c>
      <c r="H29" s="69">
        <v>3850</v>
      </c>
      <c r="I29" s="69">
        <f t="shared" si="1"/>
        <v>0</v>
      </c>
      <c r="J29" s="69">
        <f t="shared" si="2"/>
        <v>3850</v>
      </c>
      <c r="K29" s="69"/>
      <c r="L29" s="69">
        <f t="shared" si="2"/>
        <v>3850</v>
      </c>
      <c r="M29" s="69">
        <v>0</v>
      </c>
      <c r="N29" s="69"/>
      <c r="O29" s="69">
        <f t="shared" si="3"/>
        <v>0</v>
      </c>
      <c r="P29" s="69">
        <v>1117</v>
      </c>
      <c r="Q29" s="69"/>
      <c r="R29" s="69">
        <f t="shared" si="4"/>
        <v>1117</v>
      </c>
      <c r="S29" s="69">
        <v>836</v>
      </c>
      <c r="T29" s="69"/>
      <c r="U29" s="69">
        <f t="shared" si="5"/>
        <v>836</v>
      </c>
      <c r="V29" s="69">
        <v>1897</v>
      </c>
      <c r="W29" s="69"/>
      <c r="X29" s="70">
        <f t="shared" si="6"/>
        <v>1897</v>
      </c>
    </row>
    <row r="30" spans="1:24" s="63" customFormat="1" ht="16.5">
      <c r="A30" s="64" t="s">
        <v>49</v>
      </c>
      <c r="B30" s="65" t="s">
        <v>50</v>
      </c>
      <c r="C30" s="65" t="s">
        <v>69</v>
      </c>
      <c r="D30" s="65" t="s">
        <v>51</v>
      </c>
      <c r="E30" s="66">
        <v>10000</v>
      </c>
      <c r="F30" s="67"/>
      <c r="G30" s="68" t="s">
        <v>124</v>
      </c>
      <c r="H30" s="69">
        <v>10000</v>
      </c>
      <c r="I30" s="69">
        <f t="shared" si="1"/>
        <v>0</v>
      </c>
      <c r="J30" s="69">
        <f t="shared" si="2"/>
        <v>10000</v>
      </c>
      <c r="K30" s="69"/>
      <c r="L30" s="69">
        <f t="shared" si="2"/>
        <v>10000</v>
      </c>
      <c r="M30" s="69">
        <v>3000</v>
      </c>
      <c r="N30" s="69"/>
      <c r="O30" s="69">
        <f t="shared" si="3"/>
        <v>3000</v>
      </c>
      <c r="P30" s="69">
        <v>4300</v>
      </c>
      <c r="Q30" s="69"/>
      <c r="R30" s="69">
        <f t="shared" si="4"/>
        <v>4300</v>
      </c>
      <c r="S30" s="69">
        <v>1575</v>
      </c>
      <c r="T30" s="69"/>
      <c r="U30" s="69">
        <f t="shared" si="5"/>
        <v>1575</v>
      </c>
      <c r="V30" s="69">
        <v>1125</v>
      </c>
      <c r="W30" s="69"/>
      <c r="X30" s="70">
        <f t="shared" si="6"/>
        <v>1125</v>
      </c>
    </row>
    <row r="31" spans="1:24" s="63" customFormat="1" ht="16.5">
      <c r="A31" s="64" t="s">
        <v>49</v>
      </c>
      <c r="B31" s="65" t="s">
        <v>52</v>
      </c>
      <c r="C31" s="65" t="s">
        <v>69</v>
      </c>
      <c r="D31" s="65" t="s">
        <v>39</v>
      </c>
      <c r="E31" s="66">
        <v>8000</v>
      </c>
      <c r="F31" s="67"/>
      <c r="G31" s="68" t="s">
        <v>124</v>
      </c>
      <c r="H31" s="69">
        <v>8000</v>
      </c>
      <c r="I31" s="69">
        <f t="shared" si="1"/>
        <v>0</v>
      </c>
      <c r="J31" s="69">
        <f t="shared" si="2"/>
        <v>8000</v>
      </c>
      <c r="K31" s="69"/>
      <c r="L31" s="69">
        <f t="shared" si="2"/>
        <v>8000</v>
      </c>
      <c r="M31" s="69">
        <v>3660</v>
      </c>
      <c r="N31" s="69"/>
      <c r="O31" s="69">
        <f t="shared" si="3"/>
        <v>3660</v>
      </c>
      <c r="P31" s="69">
        <v>293</v>
      </c>
      <c r="Q31" s="69"/>
      <c r="R31" s="69">
        <f t="shared" si="4"/>
        <v>293</v>
      </c>
      <c r="S31" s="69">
        <v>1764</v>
      </c>
      <c r="T31" s="69"/>
      <c r="U31" s="69">
        <f t="shared" si="5"/>
        <v>1764</v>
      </c>
      <c r="V31" s="69">
        <v>2283</v>
      </c>
      <c r="W31" s="69"/>
      <c r="X31" s="70">
        <f t="shared" si="6"/>
        <v>2283</v>
      </c>
    </row>
    <row r="32" spans="1:24" s="63" customFormat="1" ht="17.25" thickBot="1">
      <c r="A32" s="71" t="s">
        <v>40</v>
      </c>
      <c r="B32" s="73" t="s">
        <v>50</v>
      </c>
      <c r="C32" s="73"/>
      <c r="D32" s="73" t="s">
        <v>51</v>
      </c>
      <c r="E32" s="74">
        <v>17000</v>
      </c>
      <c r="F32" s="105"/>
      <c r="G32" s="76" t="s">
        <v>77</v>
      </c>
      <c r="H32" s="77">
        <v>17000</v>
      </c>
      <c r="I32" s="77">
        <f t="shared" si="1"/>
        <v>0</v>
      </c>
      <c r="J32" s="77">
        <f t="shared" si="2"/>
        <v>17000</v>
      </c>
      <c r="K32" s="77"/>
      <c r="L32" s="77">
        <f t="shared" si="2"/>
        <v>17000</v>
      </c>
      <c r="M32" s="77">
        <v>6000</v>
      </c>
      <c r="N32" s="77"/>
      <c r="O32" s="77">
        <f t="shared" si="3"/>
        <v>6000</v>
      </c>
      <c r="P32" s="77">
        <v>7000</v>
      </c>
      <c r="Q32" s="77"/>
      <c r="R32" s="77">
        <f t="shared" si="4"/>
        <v>7000</v>
      </c>
      <c r="S32" s="77">
        <v>3000</v>
      </c>
      <c r="T32" s="77"/>
      <c r="U32" s="77">
        <f t="shared" si="5"/>
        <v>3000</v>
      </c>
      <c r="V32" s="77">
        <v>1000</v>
      </c>
      <c r="W32" s="77"/>
      <c r="X32" s="78">
        <f t="shared" si="6"/>
        <v>1000</v>
      </c>
    </row>
    <row r="33" spans="1:24" s="63" customFormat="1" ht="31.5">
      <c r="A33" s="108"/>
      <c r="B33" s="109"/>
      <c r="C33" s="109"/>
      <c r="D33" s="110"/>
      <c r="E33" s="111">
        <f>E34+E35+E36+E37</f>
        <v>5100</v>
      </c>
      <c r="F33" s="112">
        <v>11</v>
      </c>
      <c r="G33" s="60" t="s">
        <v>11</v>
      </c>
      <c r="H33" s="61">
        <v>5100</v>
      </c>
      <c r="I33" s="61">
        <f t="shared" si="1"/>
        <v>0</v>
      </c>
      <c r="J33" s="61">
        <f t="shared" si="2"/>
        <v>5100</v>
      </c>
      <c r="K33" s="61"/>
      <c r="L33" s="61">
        <f t="shared" si="2"/>
        <v>5100</v>
      </c>
      <c r="M33" s="61">
        <f>SUM(M34:M37)</f>
        <v>1580</v>
      </c>
      <c r="N33" s="61"/>
      <c r="O33" s="61">
        <f t="shared" si="3"/>
        <v>1580</v>
      </c>
      <c r="P33" s="61">
        <f>SUM(P34:P37)</f>
        <v>2200</v>
      </c>
      <c r="Q33" s="61"/>
      <c r="R33" s="61">
        <f t="shared" si="4"/>
        <v>2200</v>
      </c>
      <c r="S33" s="61">
        <f>SUM(S34:S37)</f>
        <v>1070</v>
      </c>
      <c r="T33" s="61"/>
      <c r="U33" s="61">
        <f t="shared" si="5"/>
        <v>1070</v>
      </c>
      <c r="V33" s="61">
        <f>SUM(V34:V37)</f>
        <v>250</v>
      </c>
      <c r="W33" s="61"/>
      <c r="X33" s="62">
        <f t="shared" si="6"/>
        <v>250</v>
      </c>
    </row>
    <row r="34" spans="1:24" s="63" customFormat="1" ht="16.5">
      <c r="A34" s="64" t="s">
        <v>53</v>
      </c>
      <c r="B34" s="65" t="s">
        <v>54</v>
      </c>
      <c r="C34" s="65" t="s">
        <v>69</v>
      </c>
      <c r="D34" s="113" t="s">
        <v>51</v>
      </c>
      <c r="E34" s="114">
        <v>2950</v>
      </c>
      <c r="F34" s="101"/>
      <c r="G34" s="115" t="s">
        <v>79</v>
      </c>
      <c r="H34" s="69">
        <v>2950</v>
      </c>
      <c r="I34" s="69">
        <f t="shared" si="1"/>
        <v>0</v>
      </c>
      <c r="J34" s="69">
        <f t="shared" si="2"/>
        <v>2950</v>
      </c>
      <c r="K34" s="69"/>
      <c r="L34" s="69">
        <f t="shared" si="2"/>
        <v>2950</v>
      </c>
      <c r="M34" s="69">
        <v>880</v>
      </c>
      <c r="N34" s="69"/>
      <c r="O34" s="69">
        <f t="shared" si="3"/>
        <v>880</v>
      </c>
      <c r="P34" s="69">
        <v>1000</v>
      </c>
      <c r="Q34" s="69"/>
      <c r="R34" s="69">
        <f t="shared" si="4"/>
        <v>1000</v>
      </c>
      <c r="S34" s="69">
        <v>1070</v>
      </c>
      <c r="T34" s="69"/>
      <c r="U34" s="69">
        <f t="shared" si="5"/>
        <v>1070</v>
      </c>
      <c r="V34" s="69">
        <v>0</v>
      </c>
      <c r="W34" s="69"/>
      <c r="X34" s="70">
        <f t="shared" si="6"/>
        <v>0</v>
      </c>
    </row>
    <row r="35" spans="1:24" s="63" customFormat="1" ht="16.5">
      <c r="A35" s="64" t="s">
        <v>53</v>
      </c>
      <c r="B35" s="65" t="s">
        <v>55</v>
      </c>
      <c r="C35" s="65" t="s">
        <v>70</v>
      </c>
      <c r="D35" s="113" t="s">
        <v>51</v>
      </c>
      <c r="E35" s="114">
        <v>250</v>
      </c>
      <c r="F35" s="101"/>
      <c r="G35" s="115" t="s">
        <v>109</v>
      </c>
      <c r="H35" s="69">
        <v>250</v>
      </c>
      <c r="I35" s="69">
        <f t="shared" si="1"/>
        <v>0</v>
      </c>
      <c r="J35" s="69">
        <f t="shared" si="2"/>
        <v>250</v>
      </c>
      <c r="K35" s="69"/>
      <c r="L35" s="69">
        <f t="shared" si="2"/>
        <v>250</v>
      </c>
      <c r="M35" s="69">
        <v>0</v>
      </c>
      <c r="N35" s="69"/>
      <c r="O35" s="69">
        <f t="shared" si="3"/>
        <v>0</v>
      </c>
      <c r="P35" s="69">
        <v>0</v>
      </c>
      <c r="Q35" s="69"/>
      <c r="R35" s="69">
        <f t="shared" si="4"/>
        <v>0</v>
      </c>
      <c r="S35" s="69">
        <v>0</v>
      </c>
      <c r="T35" s="69"/>
      <c r="U35" s="69">
        <f t="shared" si="5"/>
        <v>0</v>
      </c>
      <c r="V35" s="69">
        <v>250</v>
      </c>
      <c r="W35" s="69"/>
      <c r="X35" s="70">
        <f t="shared" si="6"/>
        <v>250</v>
      </c>
    </row>
    <row r="36" spans="1:24" s="63" customFormat="1" ht="16.5">
      <c r="A36" s="64" t="s">
        <v>53</v>
      </c>
      <c r="B36" s="65" t="s">
        <v>55</v>
      </c>
      <c r="C36" s="65" t="s">
        <v>70</v>
      </c>
      <c r="D36" s="113" t="s">
        <v>51</v>
      </c>
      <c r="E36" s="114">
        <v>1363</v>
      </c>
      <c r="F36" s="101"/>
      <c r="G36" s="68" t="s">
        <v>107</v>
      </c>
      <c r="H36" s="69">
        <v>1363</v>
      </c>
      <c r="I36" s="69">
        <f t="shared" si="1"/>
        <v>0</v>
      </c>
      <c r="J36" s="69">
        <f t="shared" si="2"/>
        <v>1363</v>
      </c>
      <c r="K36" s="69"/>
      <c r="L36" s="69">
        <f t="shared" si="2"/>
        <v>1363</v>
      </c>
      <c r="M36" s="69">
        <v>500</v>
      </c>
      <c r="N36" s="69"/>
      <c r="O36" s="69">
        <f t="shared" si="3"/>
        <v>500</v>
      </c>
      <c r="P36" s="69">
        <v>863</v>
      </c>
      <c r="Q36" s="69"/>
      <c r="R36" s="69">
        <f t="shared" si="4"/>
        <v>863</v>
      </c>
      <c r="S36" s="69">
        <v>0</v>
      </c>
      <c r="T36" s="69"/>
      <c r="U36" s="69">
        <f t="shared" si="5"/>
        <v>0</v>
      </c>
      <c r="V36" s="69">
        <v>0</v>
      </c>
      <c r="W36" s="69"/>
      <c r="X36" s="70">
        <f t="shared" si="6"/>
        <v>0</v>
      </c>
    </row>
    <row r="37" spans="1:24" s="63" customFormat="1" ht="17.25" thickBot="1">
      <c r="A37" s="71" t="s">
        <v>53</v>
      </c>
      <c r="B37" s="73" t="s">
        <v>56</v>
      </c>
      <c r="C37" s="73" t="s">
        <v>70</v>
      </c>
      <c r="D37" s="116" t="s">
        <v>51</v>
      </c>
      <c r="E37" s="117">
        <v>537</v>
      </c>
      <c r="F37" s="105"/>
      <c r="G37" s="76" t="s">
        <v>108</v>
      </c>
      <c r="H37" s="77">
        <v>537</v>
      </c>
      <c r="I37" s="77">
        <f t="shared" si="1"/>
        <v>0</v>
      </c>
      <c r="J37" s="77">
        <f t="shared" si="2"/>
        <v>537</v>
      </c>
      <c r="K37" s="77"/>
      <c r="L37" s="77">
        <f t="shared" si="2"/>
        <v>537</v>
      </c>
      <c r="M37" s="77">
        <v>200</v>
      </c>
      <c r="N37" s="77"/>
      <c r="O37" s="77">
        <f t="shared" si="3"/>
        <v>200</v>
      </c>
      <c r="P37" s="77">
        <v>337</v>
      </c>
      <c r="Q37" s="77"/>
      <c r="R37" s="77">
        <f t="shared" si="4"/>
        <v>337</v>
      </c>
      <c r="S37" s="77">
        <v>0</v>
      </c>
      <c r="T37" s="77"/>
      <c r="U37" s="77">
        <f t="shared" si="5"/>
        <v>0</v>
      </c>
      <c r="V37" s="77">
        <v>0</v>
      </c>
      <c r="W37" s="77"/>
      <c r="X37" s="78">
        <f t="shared" si="6"/>
        <v>0</v>
      </c>
    </row>
    <row r="38" spans="1:24" s="63" customFormat="1" ht="63">
      <c r="A38" s="56"/>
      <c r="B38" s="57"/>
      <c r="C38" s="57"/>
      <c r="D38" s="57"/>
      <c r="E38" s="58">
        <f>E39+E40+E42+E41+E43</f>
        <v>8481</v>
      </c>
      <c r="F38" s="118">
        <v>12</v>
      </c>
      <c r="G38" s="60" t="s">
        <v>119</v>
      </c>
      <c r="H38" s="61">
        <v>8481</v>
      </c>
      <c r="I38" s="61">
        <f t="shared" si="1"/>
        <v>0</v>
      </c>
      <c r="J38" s="61">
        <f t="shared" si="2"/>
        <v>8481</v>
      </c>
      <c r="K38" s="61">
        <f>K39+K40+K42+K41+K43</f>
        <v>28.6</v>
      </c>
      <c r="L38" s="61">
        <f t="shared" si="2"/>
        <v>8509.6</v>
      </c>
      <c r="M38" s="61">
        <f>SUM(M39:M43)</f>
        <v>2362</v>
      </c>
      <c r="N38" s="61"/>
      <c r="O38" s="61">
        <f t="shared" si="3"/>
        <v>2362</v>
      </c>
      <c r="P38" s="61">
        <f>SUM(P39:P43)</f>
        <v>2979</v>
      </c>
      <c r="Q38" s="61"/>
      <c r="R38" s="61">
        <f t="shared" si="4"/>
        <v>2979</v>
      </c>
      <c r="S38" s="61">
        <f>SUM(S39:S43)</f>
        <v>1522</v>
      </c>
      <c r="T38" s="61"/>
      <c r="U38" s="61">
        <f t="shared" si="5"/>
        <v>1522</v>
      </c>
      <c r="V38" s="61">
        <f>SUM(V39:V43)</f>
        <v>1618</v>
      </c>
      <c r="W38" s="61"/>
      <c r="X38" s="62">
        <f t="shared" si="6"/>
        <v>1618</v>
      </c>
    </row>
    <row r="39" spans="1:24" s="63" customFormat="1" ht="16.5">
      <c r="A39" s="64" t="s">
        <v>37</v>
      </c>
      <c r="B39" s="65" t="s">
        <v>59</v>
      </c>
      <c r="C39" s="65" t="s">
        <v>70</v>
      </c>
      <c r="D39" s="65" t="s">
        <v>51</v>
      </c>
      <c r="E39" s="66">
        <v>3391</v>
      </c>
      <c r="F39" s="67"/>
      <c r="G39" s="68" t="s">
        <v>127</v>
      </c>
      <c r="H39" s="69">
        <v>3391</v>
      </c>
      <c r="I39" s="69">
        <f t="shared" si="1"/>
        <v>0</v>
      </c>
      <c r="J39" s="69">
        <f t="shared" si="2"/>
        <v>3391</v>
      </c>
      <c r="K39" s="69">
        <v>28.6</v>
      </c>
      <c r="L39" s="69">
        <f t="shared" si="2"/>
        <v>3419.6</v>
      </c>
      <c r="M39" s="69">
        <v>918</v>
      </c>
      <c r="N39" s="69"/>
      <c r="O39" s="69">
        <f t="shared" si="3"/>
        <v>918</v>
      </c>
      <c r="P39" s="69">
        <v>983</v>
      </c>
      <c r="Q39" s="69"/>
      <c r="R39" s="69">
        <f t="shared" si="4"/>
        <v>983</v>
      </c>
      <c r="S39" s="69">
        <v>722</v>
      </c>
      <c r="T39" s="69"/>
      <c r="U39" s="69">
        <f t="shared" si="5"/>
        <v>722</v>
      </c>
      <c r="V39" s="69">
        <v>768</v>
      </c>
      <c r="W39" s="69"/>
      <c r="X39" s="70">
        <f t="shared" si="6"/>
        <v>768</v>
      </c>
    </row>
    <row r="40" spans="1:24" s="63" customFormat="1" ht="16.5">
      <c r="A40" s="64" t="s">
        <v>40</v>
      </c>
      <c r="B40" s="65" t="s">
        <v>59</v>
      </c>
      <c r="C40" s="65" t="s">
        <v>70</v>
      </c>
      <c r="D40" s="65" t="s">
        <v>51</v>
      </c>
      <c r="E40" s="66">
        <v>3267</v>
      </c>
      <c r="F40" s="67"/>
      <c r="G40" s="68" t="s">
        <v>125</v>
      </c>
      <c r="H40" s="69">
        <v>3267</v>
      </c>
      <c r="I40" s="69">
        <f t="shared" si="1"/>
        <v>0</v>
      </c>
      <c r="J40" s="69">
        <f t="shared" si="2"/>
        <v>3267</v>
      </c>
      <c r="K40" s="69"/>
      <c r="L40" s="69">
        <f t="shared" si="2"/>
        <v>3267</v>
      </c>
      <c r="M40" s="69">
        <v>885</v>
      </c>
      <c r="N40" s="69"/>
      <c r="O40" s="69">
        <f t="shared" si="3"/>
        <v>885</v>
      </c>
      <c r="P40" s="69">
        <v>947</v>
      </c>
      <c r="Q40" s="69"/>
      <c r="R40" s="69">
        <f t="shared" si="4"/>
        <v>947</v>
      </c>
      <c r="S40" s="69">
        <v>696</v>
      </c>
      <c r="T40" s="69"/>
      <c r="U40" s="69">
        <f t="shared" si="5"/>
        <v>696</v>
      </c>
      <c r="V40" s="69">
        <v>739</v>
      </c>
      <c r="W40" s="69"/>
      <c r="X40" s="70">
        <f t="shared" si="6"/>
        <v>739</v>
      </c>
    </row>
    <row r="41" spans="1:24" s="63" customFormat="1" ht="16.5">
      <c r="A41" s="64" t="s">
        <v>53</v>
      </c>
      <c r="B41" s="65" t="s">
        <v>59</v>
      </c>
      <c r="C41" s="65" t="s">
        <v>70</v>
      </c>
      <c r="D41" s="65" t="s">
        <v>51</v>
      </c>
      <c r="E41" s="66">
        <v>490</v>
      </c>
      <c r="F41" s="67"/>
      <c r="G41" s="68" t="s">
        <v>126</v>
      </c>
      <c r="H41" s="69">
        <v>490</v>
      </c>
      <c r="I41" s="69">
        <f>N41+Q41+T41+W41</f>
        <v>0</v>
      </c>
      <c r="J41" s="69">
        <f>H41+I41</f>
        <v>490</v>
      </c>
      <c r="K41" s="69"/>
      <c r="L41" s="69">
        <f>J41+K41</f>
        <v>490</v>
      </c>
      <c r="M41" s="69">
        <v>133</v>
      </c>
      <c r="N41" s="69"/>
      <c r="O41" s="69">
        <f>M41+N41</f>
        <v>133</v>
      </c>
      <c r="P41" s="69">
        <v>142</v>
      </c>
      <c r="Q41" s="69"/>
      <c r="R41" s="69">
        <f>P41+Q41</f>
        <v>142</v>
      </c>
      <c r="S41" s="69">
        <v>104</v>
      </c>
      <c r="T41" s="69"/>
      <c r="U41" s="69">
        <f>S41+T41</f>
        <v>104</v>
      </c>
      <c r="V41" s="69">
        <v>111</v>
      </c>
      <c r="W41" s="69"/>
      <c r="X41" s="70">
        <f>V41+W41</f>
        <v>111</v>
      </c>
    </row>
    <row r="42" spans="1:24" s="63" customFormat="1" ht="16.5">
      <c r="A42" s="64" t="s">
        <v>53</v>
      </c>
      <c r="B42" s="65" t="s">
        <v>57</v>
      </c>
      <c r="C42" s="65" t="s">
        <v>70</v>
      </c>
      <c r="D42" s="65" t="s">
        <v>58</v>
      </c>
      <c r="E42" s="66">
        <v>1137</v>
      </c>
      <c r="F42" s="67"/>
      <c r="G42" s="68" t="s">
        <v>80</v>
      </c>
      <c r="H42" s="69">
        <v>1137</v>
      </c>
      <c r="I42" s="69">
        <f>N42+Q42+T42+W42</f>
        <v>0</v>
      </c>
      <c r="J42" s="69">
        <f>H42+I42</f>
        <v>1137</v>
      </c>
      <c r="K42" s="69"/>
      <c r="L42" s="69">
        <f>J42+K42</f>
        <v>1137</v>
      </c>
      <c r="M42" s="69">
        <v>426</v>
      </c>
      <c r="N42" s="69"/>
      <c r="O42" s="69">
        <f>M42+N42</f>
        <v>426</v>
      </c>
      <c r="P42" s="69">
        <v>711</v>
      </c>
      <c r="Q42" s="69"/>
      <c r="R42" s="69">
        <f>P42+Q42</f>
        <v>711</v>
      </c>
      <c r="S42" s="69">
        <v>0</v>
      </c>
      <c r="T42" s="69"/>
      <c r="U42" s="69">
        <f>S42+T42</f>
        <v>0</v>
      </c>
      <c r="V42" s="69">
        <v>0</v>
      </c>
      <c r="W42" s="69"/>
      <c r="X42" s="70">
        <f>V42+W42</f>
        <v>0</v>
      </c>
    </row>
    <row r="43" spans="1:24" s="63" customFormat="1" ht="17.25" thickBot="1">
      <c r="A43" s="71" t="s">
        <v>53</v>
      </c>
      <c r="B43" s="73" t="s">
        <v>57</v>
      </c>
      <c r="C43" s="73" t="s">
        <v>70</v>
      </c>
      <c r="D43" s="73" t="s">
        <v>58</v>
      </c>
      <c r="E43" s="74">
        <v>196</v>
      </c>
      <c r="F43" s="75"/>
      <c r="G43" s="119" t="s">
        <v>79</v>
      </c>
      <c r="H43" s="77">
        <v>196</v>
      </c>
      <c r="I43" s="77">
        <f t="shared" si="1"/>
        <v>0</v>
      </c>
      <c r="J43" s="77">
        <f t="shared" si="2"/>
        <v>196</v>
      </c>
      <c r="K43" s="77"/>
      <c r="L43" s="77">
        <f t="shared" si="2"/>
        <v>196</v>
      </c>
      <c r="M43" s="77">
        <v>0</v>
      </c>
      <c r="N43" s="77"/>
      <c r="O43" s="77">
        <f t="shared" si="3"/>
        <v>0</v>
      </c>
      <c r="P43" s="77">
        <v>196</v>
      </c>
      <c r="Q43" s="77"/>
      <c r="R43" s="77">
        <f t="shared" si="4"/>
        <v>196</v>
      </c>
      <c r="S43" s="77">
        <v>0</v>
      </c>
      <c r="T43" s="77"/>
      <c r="U43" s="77">
        <f t="shared" si="5"/>
        <v>0</v>
      </c>
      <c r="V43" s="77">
        <v>0</v>
      </c>
      <c r="W43" s="77"/>
      <c r="X43" s="78">
        <f t="shared" si="6"/>
        <v>0</v>
      </c>
    </row>
    <row r="44" spans="1:24" s="63" customFormat="1" ht="32.25" thickBot="1">
      <c r="A44" s="79"/>
      <c r="B44" s="81"/>
      <c r="C44" s="81"/>
      <c r="D44" s="81"/>
      <c r="E44" s="47"/>
      <c r="F44" s="82">
        <v>13</v>
      </c>
      <c r="G44" s="83" t="s">
        <v>16</v>
      </c>
      <c r="H44" s="120">
        <v>0</v>
      </c>
      <c r="I44" s="120">
        <f t="shared" si="1"/>
        <v>0</v>
      </c>
      <c r="J44" s="120">
        <f t="shared" si="2"/>
        <v>0</v>
      </c>
      <c r="K44" s="120"/>
      <c r="L44" s="120">
        <f t="shared" si="2"/>
        <v>0</v>
      </c>
      <c r="M44" s="120"/>
      <c r="N44" s="120"/>
      <c r="O44" s="120">
        <f t="shared" si="3"/>
        <v>0</v>
      </c>
      <c r="P44" s="120"/>
      <c r="Q44" s="120"/>
      <c r="R44" s="120">
        <f t="shared" si="4"/>
        <v>0</v>
      </c>
      <c r="S44" s="120"/>
      <c r="T44" s="120"/>
      <c r="U44" s="120">
        <f t="shared" si="5"/>
        <v>0</v>
      </c>
      <c r="V44" s="120"/>
      <c r="W44" s="120"/>
      <c r="X44" s="121">
        <f t="shared" si="6"/>
        <v>0</v>
      </c>
    </row>
    <row r="45" spans="1:24" s="63" customFormat="1" ht="32.25" thickBot="1">
      <c r="A45" s="79" t="s">
        <v>37</v>
      </c>
      <c r="B45" s="81" t="s">
        <v>60</v>
      </c>
      <c r="C45" s="81" t="s">
        <v>70</v>
      </c>
      <c r="D45" s="81" t="s">
        <v>81</v>
      </c>
      <c r="E45" s="47">
        <v>200</v>
      </c>
      <c r="F45" s="82">
        <v>14</v>
      </c>
      <c r="G45" s="83" t="s">
        <v>128</v>
      </c>
      <c r="H45" s="84">
        <v>200</v>
      </c>
      <c r="I45" s="84">
        <f t="shared" si="1"/>
        <v>0</v>
      </c>
      <c r="J45" s="84">
        <f t="shared" si="2"/>
        <v>200</v>
      </c>
      <c r="K45" s="84"/>
      <c r="L45" s="84">
        <f t="shared" si="2"/>
        <v>200</v>
      </c>
      <c r="M45" s="84">
        <v>54</v>
      </c>
      <c r="N45" s="84"/>
      <c r="O45" s="84">
        <f t="shared" si="3"/>
        <v>54</v>
      </c>
      <c r="P45" s="84">
        <v>58</v>
      </c>
      <c r="Q45" s="84"/>
      <c r="R45" s="84">
        <f t="shared" si="4"/>
        <v>58</v>
      </c>
      <c r="S45" s="84">
        <v>43</v>
      </c>
      <c r="T45" s="84"/>
      <c r="U45" s="84">
        <f t="shared" si="5"/>
        <v>43</v>
      </c>
      <c r="V45" s="84">
        <v>45</v>
      </c>
      <c r="W45" s="84"/>
      <c r="X45" s="85">
        <f t="shared" si="6"/>
        <v>45</v>
      </c>
    </row>
    <row r="46" spans="1:24" s="63" customFormat="1" ht="48" thickBot="1">
      <c r="A46" s="122">
        <v>1006</v>
      </c>
      <c r="B46" s="123" t="s">
        <v>68</v>
      </c>
      <c r="C46" s="124">
        <v>482</v>
      </c>
      <c r="D46" s="171" t="s">
        <v>131</v>
      </c>
      <c r="E46" s="125">
        <v>8779</v>
      </c>
      <c r="F46" s="126">
        <v>15</v>
      </c>
      <c r="G46" s="127" t="s">
        <v>86</v>
      </c>
      <c r="H46" s="128">
        <f>5479+3300</f>
        <v>8779</v>
      </c>
      <c r="I46" s="128">
        <f t="shared" si="1"/>
        <v>0</v>
      </c>
      <c r="J46" s="128">
        <f t="shared" si="2"/>
        <v>8779</v>
      </c>
      <c r="K46" s="128">
        <v>2368</v>
      </c>
      <c r="L46" s="128">
        <f t="shared" si="2"/>
        <v>11147</v>
      </c>
      <c r="M46" s="128">
        <v>2377.4</v>
      </c>
      <c r="N46" s="128"/>
      <c r="O46" s="128">
        <f t="shared" si="3"/>
        <v>2377.4</v>
      </c>
      <c r="P46" s="128">
        <v>2548</v>
      </c>
      <c r="Q46" s="128"/>
      <c r="R46" s="128">
        <f t="shared" si="4"/>
        <v>2548</v>
      </c>
      <c r="S46" s="128">
        <v>1906.7</v>
      </c>
      <c r="T46" s="128"/>
      <c r="U46" s="128">
        <f t="shared" si="5"/>
        <v>1906.7</v>
      </c>
      <c r="V46" s="128">
        <v>1946.9</v>
      </c>
      <c r="W46" s="128"/>
      <c r="X46" s="129">
        <f t="shared" si="6"/>
        <v>1946.9</v>
      </c>
    </row>
    <row r="47" spans="1:24" s="63" customFormat="1" ht="47.25">
      <c r="A47" s="122"/>
      <c r="B47" s="123"/>
      <c r="C47" s="124"/>
      <c r="D47" s="123"/>
      <c r="E47" s="125"/>
      <c r="F47" s="126">
        <v>16</v>
      </c>
      <c r="G47" s="60" t="s">
        <v>95</v>
      </c>
      <c r="H47" s="128">
        <f>M47+P47+S47+V47</f>
        <v>0</v>
      </c>
      <c r="I47" s="128">
        <f t="shared" si="1"/>
        <v>104</v>
      </c>
      <c r="J47" s="128">
        <f t="shared" si="2"/>
        <v>104</v>
      </c>
      <c r="K47" s="128"/>
      <c r="L47" s="128">
        <f t="shared" si="2"/>
        <v>104</v>
      </c>
      <c r="M47" s="128">
        <f>M48+M49</f>
        <v>0</v>
      </c>
      <c r="N47" s="128">
        <f>N48+N49</f>
        <v>4</v>
      </c>
      <c r="O47" s="128">
        <f t="shared" si="3"/>
        <v>4</v>
      </c>
      <c r="P47" s="128">
        <f>P48+P49</f>
        <v>0</v>
      </c>
      <c r="Q47" s="128">
        <f>Q48+Q49</f>
        <v>100</v>
      </c>
      <c r="R47" s="128">
        <f t="shared" si="4"/>
        <v>100</v>
      </c>
      <c r="S47" s="128">
        <f>S48+S49</f>
        <v>0</v>
      </c>
      <c r="T47" s="128">
        <f>T48+T49</f>
        <v>0</v>
      </c>
      <c r="U47" s="128">
        <f t="shared" si="5"/>
        <v>0</v>
      </c>
      <c r="V47" s="128">
        <f>V48+V49</f>
        <v>0</v>
      </c>
      <c r="W47" s="128">
        <f>W48+W49</f>
        <v>0</v>
      </c>
      <c r="X47" s="129">
        <f t="shared" si="6"/>
        <v>0</v>
      </c>
    </row>
    <row r="48" spans="1:24" s="63" customFormat="1" ht="16.5">
      <c r="A48" s="64" t="s">
        <v>25</v>
      </c>
      <c r="B48" s="101" t="s">
        <v>103</v>
      </c>
      <c r="C48" s="101">
        <v>253</v>
      </c>
      <c r="D48" s="65" t="s">
        <v>58</v>
      </c>
      <c r="E48" s="100"/>
      <c r="F48" s="101"/>
      <c r="G48" s="68" t="s">
        <v>66</v>
      </c>
      <c r="H48" s="69">
        <f>M48+P48+S48+V48</f>
        <v>0</v>
      </c>
      <c r="I48" s="69">
        <f t="shared" si="1"/>
        <v>4</v>
      </c>
      <c r="J48" s="69">
        <f t="shared" si="2"/>
        <v>4</v>
      </c>
      <c r="K48" s="69"/>
      <c r="L48" s="69">
        <f t="shared" si="2"/>
        <v>4</v>
      </c>
      <c r="M48" s="69"/>
      <c r="N48" s="69">
        <v>4</v>
      </c>
      <c r="O48" s="69">
        <f t="shared" si="3"/>
        <v>4</v>
      </c>
      <c r="P48" s="69"/>
      <c r="Q48" s="69"/>
      <c r="R48" s="69">
        <f t="shared" si="4"/>
        <v>0</v>
      </c>
      <c r="S48" s="69"/>
      <c r="T48" s="69"/>
      <c r="U48" s="69">
        <f t="shared" si="5"/>
        <v>0</v>
      </c>
      <c r="V48" s="69"/>
      <c r="W48" s="69"/>
      <c r="X48" s="70">
        <f t="shared" si="6"/>
        <v>0</v>
      </c>
    </row>
    <row r="49" spans="1:24" s="63" customFormat="1" ht="17.25" thickBot="1">
      <c r="A49" s="130" t="s">
        <v>28</v>
      </c>
      <c r="B49" s="131" t="s">
        <v>96</v>
      </c>
      <c r="C49" s="132">
        <v>807</v>
      </c>
      <c r="D49" s="133" t="s">
        <v>82</v>
      </c>
      <c r="E49" s="134"/>
      <c r="F49" s="132"/>
      <c r="G49" s="135" t="s">
        <v>122</v>
      </c>
      <c r="H49" s="136">
        <f>M49+P49+S49+V49</f>
        <v>0</v>
      </c>
      <c r="I49" s="136">
        <f t="shared" si="1"/>
        <v>100</v>
      </c>
      <c r="J49" s="136">
        <f t="shared" si="2"/>
        <v>100</v>
      </c>
      <c r="K49" s="136"/>
      <c r="L49" s="136">
        <f t="shared" si="2"/>
        <v>100</v>
      </c>
      <c r="M49" s="136"/>
      <c r="N49" s="136"/>
      <c r="O49" s="136">
        <f t="shared" si="3"/>
        <v>0</v>
      </c>
      <c r="P49" s="136"/>
      <c r="Q49" s="136">
        <v>100</v>
      </c>
      <c r="R49" s="136">
        <f t="shared" si="4"/>
        <v>100</v>
      </c>
      <c r="S49" s="136"/>
      <c r="T49" s="136"/>
      <c r="U49" s="136">
        <f t="shared" si="5"/>
        <v>0</v>
      </c>
      <c r="V49" s="136"/>
      <c r="W49" s="136"/>
      <c r="X49" s="137">
        <f t="shared" si="6"/>
        <v>0</v>
      </c>
    </row>
    <row r="50" spans="1:24" s="63" customFormat="1" ht="47.25">
      <c r="A50" s="56"/>
      <c r="B50" s="138"/>
      <c r="C50" s="139"/>
      <c r="D50" s="57"/>
      <c r="E50" s="97"/>
      <c r="F50" s="98">
        <v>17</v>
      </c>
      <c r="G50" s="60" t="s">
        <v>101</v>
      </c>
      <c r="H50" s="140">
        <f>H51</f>
        <v>0</v>
      </c>
      <c r="I50" s="140">
        <f t="shared" si="1"/>
        <v>10000</v>
      </c>
      <c r="J50" s="140">
        <f t="shared" si="2"/>
        <v>10000</v>
      </c>
      <c r="K50" s="140"/>
      <c r="L50" s="140">
        <f t="shared" si="2"/>
        <v>10000</v>
      </c>
      <c r="M50" s="140">
        <f aca="true" t="shared" si="8" ref="M50:W50">M51</f>
        <v>0</v>
      </c>
      <c r="N50" s="140">
        <f t="shared" si="8"/>
        <v>4000</v>
      </c>
      <c r="O50" s="140">
        <f t="shared" si="3"/>
        <v>4000</v>
      </c>
      <c r="P50" s="140">
        <f t="shared" si="8"/>
        <v>0</v>
      </c>
      <c r="Q50" s="140">
        <f t="shared" si="8"/>
        <v>3000</v>
      </c>
      <c r="R50" s="140">
        <f t="shared" si="4"/>
        <v>3000</v>
      </c>
      <c r="S50" s="140">
        <f t="shared" si="8"/>
        <v>0</v>
      </c>
      <c r="T50" s="140">
        <f t="shared" si="8"/>
        <v>3000</v>
      </c>
      <c r="U50" s="140">
        <f t="shared" si="5"/>
        <v>3000</v>
      </c>
      <c r="V50" s="140">
        <f t="shared" si="8"/>
        <v>0</v>
      </c>
      <c r="W50" s="140">
        <f t="shared" si="8"/>
        <v>0</v>
      </c>
      <c r="X50" s="141">
        <f t="shared" si="6"/>
        <v>0</v>
      </c>
    </row>
    <row r="51" spans="1:24" s="63" customFormat="1" ht="17.25" thickBot="1">
      <c r="A51" s="130" t="s">
        <v>28</v>
      </c>
      <c r="B51" s="131" t="s">
        <v>102</v>
      </c>
      <c r="C51" s="132">
        <v>663</v>
      </c>
      <c r="D51" s="133" t="s">
        <v>58</v>
      </c>
      <c r="E51" s="134"/>
      <c r="F51" s="132"/>
      <c r="G51" s="135" t="s">
        <v>123</v>
      </c>
      <c r="H51" s="136"/>
      <c r="I51" s="136">
        <f t="shared" si="1"/>
        <v>10000</v>
      </c>
      <c r="J51" s="136">
        <f t="shared" si="2"/>
        <v>10000</v>
      </c>
      <c r="K51" s="136"/>
      <c r="L51" s="136">
        <f t="shared" si="2"/>
        <v>10000</v>
      </c>
      <c r="M51" s="136"/>
      <c r="N51" s="136">
        <v>4000</v>
      </c>
      <c r="O51" s="136">
        <f t="shared" si="3"/>
        <v>4000</v>
      </c>
      <c r="P51" s="136"/>
      <c r="Q51" s="136">
        <v>3000</v>
      </c>
      <c r="R51" s="136">
        <f t="shared" si="4"/>
        <v>3000</v>
      </c>
      <c r="S51" s="136"/>
      <c r="T51" s="136">
        <v>3000</v>
      </c>
      <c r="U51" s="136">
        <f t="shared" si="5"/>
        <v>3000</v>
      </c>
      <c r="V51" s="136"/>
      <c r="W51" s="136"/>
      <c r="X51" s="137">
        <f t="shared" si="6"/>
        <v>0</v>
      </c>
    </row>
    <row r="52" spans="1:24" s="150" customFormat="1" ht="47.25">
      <c r="A52" s="142"/>
      <c r="B52" s="143"/>
      <c r="C52" s="144"/>
      <c r="D52" s="145"/>
      <c r="E52" s="146"/>
      <c r="F52" s="98">
        <v>18</v>
      </c>
      <c r="G52" s="60" t="s">
        <v>104</v>
      </c>
      <c r="H52" s="147"/>
      <c r="I52" s="147">
        <v>500</v>
      </c>
      <c r="J52" s="147">
        <v>500</v>
      </c>
      <c r="K52" s="147"/>
      <c r="L52" s="147">
        <v>500</v>
      </c>
      <c r="M52" s="148"/>
      <c r="N52" s="147">
        <v>500</v>
      </c>
      <c r="O52" s="147">
        <v>500</v>
      </c>
      <c r="P52" s="148"/>
      <c r="Q52" s="148"/>
      <c r="R52" s="148"/>
      <c r="S52" s="148"/>
      <c r="T52" s="148"/>
      <c r="U52" s="148"/>
      <c r="V52" s="148"/>
      <c r="W52" s="148"/>
      <c r="X52" s="149"/>
    </row>
    <row r="53" spans="1:24" s="150" customFormat="1" ht="32.25" thickBot="1">
      <c r="A53" s="71" t="s">
        <v>110</v>
      </c>
      <c r="B53" s="151" t="s">
        <v>111</v>
      </c>
      <c r="C53" s="105">
        <v>455</v>
      </c>
      <c r="D53" s="73" t="s">
        <v>51</v>
      </c>
      <c r="E53" s="152"/>
      <c r="F53" s="153"/>
      <c r="G53" s="76" t="s">
        <v>112</v>
      </c>
      <c r="H53" s="77"/>
      <c r="I53" s="77">
        <v>500</v>
      </c>
      <c r="J53" s="77">
        <v>500</v>
      </c>
      <c r="K53" s="77"/>
      <c r="L53" s="77">
        <v>500</v>
      </c>
      <c r="M53" s="154"/>
      <c r="N53" s="77">
        <v>500</v>
      </c>
      <c r="O53" s="77">
        <v>500</v>
      </c>
      <c r="P53" s="154"/>
      <c r="Q53" s="154"/>
      <c r="R53" s="154"/>
      <c r="S53" s="154"/>
      <c r="T53" s="154"/>
      <c r="U53" s="154"/>
      <c r="V53" s="154"/>
      <c r="W53" s="154"/>
      <c r="X53" s="155"/>
    </row>
    <row r="54" spans="1:24" s="63" customFormat="1" ht="17.25" thickBot="1">
      <c r="A54" s="156"/>
      <c r="B54" s="157"/>
      <c r="C54" s="157"/>
      <c r="D54" s="157"/>
      <c r="E54" s="158">
        <f>E10+E13+E14+E15+E16+E17+E23+E24+E27+E28+E33+E38+E45+E46</f>
        <v>132816.8</v>
      </c>
      <c r="F54" s="159"/>
      <c r="G54" s="160" t="s">
        <v>10</v>
      </c>
      <c r="H54" s="161">
        <f>H10+H13+H14+H15+H16+H17+H23+H24+H27+H28+H33+H38+H46+H45+H47+H50+H52</f>
        <v>133306.8</v>
      </c>
      <c r="I54" s="161">
        <f aca="true" t="shared" si="9" ref="I54:X54">I10+I13+I14+I15+I16+I17+I23+I24+I27+I28+I33+I38+I46+I45+I47+I50+I52</f>
        <v>10604</v>
      </c>
      <c r="J54" s="161">
        <f t="shared" si="9"/>
        <v>143910.8</v>
      </c>
      <c r="K54" s="161">
        <f t="shared" si="9"/>
        <v>3422.6</v>
      </c>
      <c r="L54" s="161">
        <f t="shared" si="9"/>
        <v>147333.40000000002</v>
      </c>
      <c r="M54" s="161">
        <f t="shared" si="9"/>
        <v>32610.9</v>
      </c>
      <c r="N54" s="161">
        <f t="shared" si="9"/>
        <v>4504</v>
      </c>
      <c r="O54" s="161">
        <f t="shared" si="9"/>
        <v>37114.9</v>
      </c>
      <c r="P54" s="161">
        <f t="shared" si="9"/>
        <v>42418.7</v>
      </c>
      <c r="Q54" s="161">
        <f t="shared" si="9"/>
        <v>3620</v>
      </c>
      <c r="R54" s="161">
        <f t="shared" si="9"/>
        <v>46038.7</v>
      </c>
      <c r="S54" s="161">
        <f t="shared" si="9"/>
        <v>30345.2</v>
      </c>
      <c r="T54" s="161">
        <f t="shared" si="9"/>
        <v>3243</v>
      </c>
      <c r="U54" s="161">
        <f t="shared" si="9"/>
        <v>33588.2</v>
      </c>
      <c r="V54" s="161">
        <f t="shared" si="9"/>
        <v>27932</v>
      </c>
      <c r="W54" s="161">
        <f t="shared" si="9"/>
        <v>218</v>
      </c>
      <c r="X54" s="161">
        <f t="shared" si="9"/>
        <v>28150</v>
      </c>
    </row>
    <row r="55" spans="5:15" s="162" customFormat="1" ht="15.75">
      <c r="E55" s="163"/>
      <c r="F55" s="164"/>
      <c r="G55" s="165"/>
      <c r="H55" s="166"/>
      <c r="I55" s="166"/>
      <c r="J55" s="166"/>
      <c r="K55" s="166"/>
      <c r="L55" s="166"/>
      <c r="M55" s="167"/>
      <c r="N55" s="167"/>
      <c r="O55" s="167"/>
    </row>
    <row r="56" spans="5:15" s="162" customFormat="1" ht="15.75">
      <c r="E56" s="163"/>
      <c r="F56" s="164"/>
      <c r="G56" s="165"/>
      <c r="H56" s="166"/>
      <c r="I56" s="166"/>
      <c r="J56" s="166"/>
      <c r="K56" s="166"/>
      <c r="L56" s="166"/>
      <c r="M56" s="167"/>
      <c r="N56" s="167"/>
      <c r="O56" s="167"/>
    </row>
    <row r="57" spans="5:12" s="168" customFormat="1" ht="15.75">
      <c r="E57" s="169"/>
      <c r="F57" s="176" t="s">
        <v>12</v>
      </c>
      <c r="G57" s="177"/>
      <c r="H57" s="177"/>
      <c r="I57" s="170"/>
      <c r="J57" s="170"/>
      <c r="K57" s="170"/>
      <c r="L57" s="170"/>
    </row>
    <row r="58" spans="5:12" s="168" customFormat="1" ht="60" customHeight="1">
      <c r="E58" s="169"/>
      <c r="F58" s="175" t="s">
        <v>15</v>
      </c>
      <c r="G58" s="175"/>
      <c r="H58" s="175"/>
      <c r="I58" s="175"/>
      <c r="J58" s="175"/>
      <c r="K58" s="175"/>
      <c r="L58" s="175"/>
    </row>
    <row r="59" spans="5:12" s="168" customFormat="1" ht="96.75" customHeight="1" hidden="1" outlineLevel="1">
      <c r="E59" s="169"/>
      <c r="F59" s="175" t="s">
        <v>13</v>
      </c>
      <c r="G59" s="177"/>
      <c r="H59" s="177"/>
      <c r="I59" s="170"/>
      <c r="J59" s="170"/>
      <c r="K59" s="170"/>
      <c r="L59" s="170"/>
    </row>
    <row r="60" ht="15.75" collapsed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117" ht="15.75">
      <c r="G117" s="39" t="s">
        <v>18</v>
      </c>
    </row>
    <row r="118" ht="15.75">
      <c r="G118" s="39" t="s">
        <v>19</v>
      </c>
    </row>
    <row r="119" ht="15.75">
      <c r="G119" s="39" t="s">
        <v>20</v>
      </c>
    </row>
    <row r="120" ht="15.75">
      <c r="G120" s="39" t="s">
        <v>21</v>
      </c>
    </row>
  </sheetData>
  <mergeCells count="6">
    <mergeCell ref="B6:K6"/>
    <mergeCell ref="F58:L58"/>
    <mergeCell ref="F57:H57"/>
    <mergeCell ref="F59:H59"/>
    <mergeCell ref="G19:G20"/>
    <mergeCell ref="G21:G22"/>
  </mergeCells>
  <printOptions/>
  <pageMargins left="0.82" right="0.1968503937007874" top="0.51" bottom="0.1968503937007874" header="0.5118110236220472" footer="0.118110236220472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workbookViewId="0" topLeftCell="A1">
      <selection activeCell="A1" sqref="A1"/>
    </sheetView>
  </sheetViews>
  <sheetFormatPr defaultColWidth="9.00390625" defaultRowHeight="12.75" outlineLevelRow="1"/>
  <cols>
    <col min="1" max="1" width="5.375" style="23" customWidth="1"/>
    <col min="2" max="2" width="54.375" style="24" customWidth="1"/>
    <col min="3" max="3" width="15.00390625" style="25" customWidth="1"/>
    <col min="4" max="4" width="9.375" style="7" customWidth="1"/>
    <col min="5" max="5" width="14.875" style="7" customWidth="1"/>
    <col min="6" max="16384" width="10.375" style="7" customWidth="1"/>
  </cols>
  <sheetData>
    <row r="1" spans="1:5" ht="15.75">
      <c r="A1" s="4"/>
      <c r="B1" s="26"/>
      <c r="C1" s="26" t="s">
        <v>14</v>
      </c>
      <c r="D1" s="11"/>
      <c r="E1" s="11"/>
    </row>
    <row r="2" spans="1:5" ht="15.75">
      <c r="A2" s="8"/>
      <c r="B2" s="5"/>
      <c r="C2" s="26" t="s">
        <v>99</v>
      </c>
      <c r="D2" s="11"/>
      <c r="E2" s="11"/>
    </row>
    <row r="3" spans="1:5" ht="15.75">
      <c r="A3" s="8"/>
      <c r="B3" s="9"/>
      <c r="C3" s="26" t="s">
        <v>141</v>
      </c>
      <c r="D3" s="11"/>
      <c r="E3" s="11"/>
    </row>
    <row r="4" spans="1:3" s="12" customFormat="1" ht="18.75">
      <c r="A4" s="10"/>
      <c r="B4" s="10"/>
      <c r="C4" s="11"/>
    </row>
    <row r="5" spans="2:5" ht="15" customHeight="1">
      <c r="B5" s="181" t="s">
        <v>4</v>
      </c>
      <c r="C5" s="181"/>
      <c r="D5" s="181"/>
      <c r="E5" s="181"/>
    </row>
    <row r="6" spans="1:5" ht="15.75">
      <c r="A6" s="8"/>
      <c r="B6" s="9"/>
      <c r="C6" s="11"/>
      <c r="E6" s="6" t="s">
        <v>120</v>
      </c>
    </row>
    <row r="7" spans="1:5" ht="56.25" customHeight="1">
      <c r="A7" s="13" t="s">
        <v>0</v>
      </c>
      <c r="B7" s="13" t="s">
        <v>3</v>
      </c>
      <c r="C7" s="13" t="s">
        <v>97</v>
      </c>
      <c r="D7" s="13" t="s">
        <v>89</v>
      </c>
      <c r="E7" s="27" t="s">
        <v>98</v>
      </c>
    </row>
    <row r="8" spans="1:5" s="11" customFormat="1" ht="15" customHeight="1">
      <c r="A8" s="14">
        <v>1</v>
      </c>
      <c r="B8" s="15">
        <v>2</v>
      </c>
      <c r="C8" s="14">
        <v>3</v>
      </c>
      <c r="D8" s="14">
        <v>4</v>
      </c>
      <c r="E8" s="14">
        <v>5</v>
      </c>
    </row>
    <row r="9" spans="1:5" s="16" customFormat="1" ht="30" customHeight="1">
      <c r="A9" s="2">
        <v>1</v>
      </c>
      <c r="B9" s="1" t="s">
        <v>6</v>
      </c>
      <c r="C9" s="28">
        <v>7994.5</v>
      </c>
      <c r="D9" s="29"/>
      <c r="E9" s="29">
        <f aca="true" t="shared" si="0" ref="E9:E26">C9+D9</f>
        <v>7994.5</v>
      </c>
    </row>
    <row r="10" spans="1:5" s="16" customFormat="1" ht="30" customHeight="1">
      <c r="A10" s="2">
        <v>2</v>
      </c>
      <c r="B10" s="1" t="s">
        <v>2</v>
      </c>
      <c r="C10" s="28">
        <v>3075</v>
      </c>
      <c r="D10" s="29"/>
      <c r="E10" s="29">
        <f t="shared" si="0"/>
        <v>3075</v>
      </c>
    </row>
    <row r="11" spans="1:5" s="16" customFormat="1" ht="60" customHeight="1">
      <c r="A11" s="2">
        <v>3</v>
      </c>
      <c r="B11" s="1" t="s">
        <v>5</v>
      </c>
      <c r="C11" s="28">
        <v>15000</v>
      </c>
      <c r="D11" s="29"/>
      <c r="E11" s="29">
        <f t="shared" si="0"/>
        <v>15000</v>
      </c>
    </row>
    <row r="12" spans="1:5" s="16" customFormat="1" ht="38.25" customHeight="1">
      <c r="A12" s="2">
        <v>4</v>
      </c>
      <c r="B12" s="1" t="s">
        <v>7</v>
      </c>
      <c r="C12" s="28">
        <v>5000</v>
      </c>
      <c r="D12" s="29"/>
      <c r="E12" s="29">
        <f t="shared" si="0"/>
        <v>5000</v>
      </c>
    </row>
    <row r="13" spans="1:5" s="16" customFormat="1" ht="50.25" customHeight="1">
      <c r="A13" s="2">
        <v>5</v>
      </c>
      <c r="B13" s="1" t="s">
        <v>134</v>
      </c>
      <c r="C13" s="28">
        <v>800</v>
      </c>
      <c r="D13" s="29"/>
      <c r="E13" s="29">
        <f t="shared" si="0"/>
        <v>800</v>
      </c>
    </row>
    <row r="14" spans="1:5" s="16" customFormat="1" ht="43.5" customHeight="1">
      <c r="A14" s="2">
        <v>6</v>
      </c>
      <c r="B14" s="1" t="s">
        <v>8</v>
      </c>
      <c r="C14" s="28">
        <f>11000+8005</f>
        <v>19005</v>
      </c>
      <c r="D14" s="29"/>
      <c r="E14" s="29">
        <f t="shared" si="0"/>
        <v>19005</v>
      </c>
    </row>
    <row r="15" spans="1:5" s="16" customFormat="1" ht="35.25" customHeight="1">
      <c r="A15" s="2">
        <v>7</v>
      </c>
      <c r="B15" s="1" t="s">
        <v>135</v>
      </c>
      <c r="C15" s="28">
        <v>6532</v>
      </c>
      <c r="D15" s="29">
        <v>45</v>
      </c>
      <c r="E15" s="29">
        <f t="shared" si="0"/>
        <v>6577</v>
      </c>
    </row>
    <row r="16" spans="1:5" s="16" customFormat="1" ht="30" customHeight="1">
      <c r="A16" s="2">
        <v>8</v>
      </c>
      <c r="B16" s="1" t="s">
        <v>117</v>
      </c>
      <c r="C16" s="28">
        <f>9490.3</f>
        <v>9490.3</v>
      </c>
      <c r="D16" s="29">
        <f>520+461</f>
        <v>981</v>
      </c>
      <c r="E16" s="29">
        <f t="shared" si="0"/>
        <v>10471.3</v>
      </c>
    </row>
    <row r="17" spans="1:5" s="16" customFormat="1" ht="36" customHeight="1">
      <c r="A17" s="2">
        <v>9</v>
      </c>
      <c r="B17" s="1" t="s">
        <v>9</v>
      </c>
      <c r="C17" s="28">
        <v>5000</v>
      </c>
      <c r="D17" s="29"/>
      <c r="E17" s="29">
        <f t="shared" si="0"/>
        <v>5000</v>
      </c>
    </row>
    <row r="18" spans="1:5" s="16" customFormat="1" ht="39" customHeight="1">
      <c r="A18" s="2">
        <v>10</v>
      </c>
      <c r="B18" s="1" t="s">
        <v>136</v>
      </c>
      <c r="C18" s="28">
        <v>38850</v>
      </c>
      <c r="D18" s="29"/>
      <c r="E18" s="29">
        <f t="shared" si="0"/>
        <v>38850</v>
      </c>
    </row>
    <row r="19" spans="1:5" s="16" customFormat="1" ht="36.75" customHeight="1">
      <c r="A19" s="2">
        <v>11</v>
      </c>
      <c r="B19" s="1" t="s">
        <v>11</v>
      </c>
      <c r="C19" s="28">
        <v>5100</v>
      </c>
      <c r="D19" s="29"/>
      <c r="E19" s="29">
        <f t="shared" si="0"/>
        <v>5100</v>
      </c>
    </row>
    <row r="20" spans="1:5" s="16" customFormat="1" ht="60" customHeight="1">
      <c r="A20" s="2">
        <v>12</v>
      </c>
      <c r="B20" s="1" t="s">
        <v>119</v>
      </c>
      <c r="C20" s="28">
        <v>8481</v>
      </c>
      <c r="D20" s="29">
        <v>28.6</v>
      </c>
      <c r="E20" s="29">
        <f t="shared" si="0"/>
        <v>8509.6</v>
      </c>
    </row>
    <row r="21" spans="1:5" s="16" customFormat="1" ht="36.75" customHeight="1">
      <c r="A21" s="2">
        <v>13</v>
      </c>
      <c r="B21" s="1" t="s">
        <v>16</v>
      </c>
      <c r="C21" s="28">
        <v>0</v>
      </c>
      <c r="D21" s="29"/>
      <c r="E21" s="29">
        <f t="shared" si="0"/>
        <v>0</v>
      </c>
    </row>
    <row r="22" spans="1:5" s="16" customFormat="1" ht="36" customHeight="1">
      <c r="A22" s="2">
        <v>14</v>
      </c>
      <c r="B22" s="1" t="s">
        <v>137</v>
      </c>
      <c r="C22" s="28">
        <v>200</v>
      </c>
      <c r="D22" s="29"/>
      <c r="E22" s="29">
        <f t="shared" si="0"/>
        <v>200</v>
      </c>
    </row>
    <row r="23" spans="1:5" s="16" customFormat="1" ht="35.25" customHeight="1">
      <c r="A23" s="2">
        <v>15</v>
      </c>
      <c r="B23" s="17" t="s">
        <v>17</v>
      </c>
      <c r="C23" s="30">
        <f>5479+3300</f>
        <v>8779</v>
      </c>
      <c r="D23" s="29">
        <v>2368</v>
      </c>
      <c r="E23" s="29">
        <f t="shared" si="0"/>
        <v>11147</v>
      </c>
    </row>
    <row r="24" spans="1:5" s="16" customFormat="1" ht="39.75" customHeight="1">
      <c r="A24" s="2">
        <v>16</v>
      </c>
      <c r="B24" s="1" t="s">
        <v>100</v>
      </c>
      <c r="C24" s="30">
        <v>104</v>
      </c>
      <c r="D24" s="29"/>
      <c r="E24" s="29">
        <f t="shared" si="0"/>
        <v>104</v>
      </c>
    </row>
    <row r="25" spans="1:5" s="16" customFormat="1" ht="47.25">
      <c r="A25" s="2">
        <v>17</v>
      </c>
      <c r="B25" s="1" t="s">
        <v>101</v>
      </c>
      <c r="C25" s="30">
        <v>10000</v>
      </c>
      <c r="D25" s="29"/>
      <c r="E25" s="29">
        <f t="shared" si="0"/>
        <v>10000</v>
      </c>
    </row>
    <row r="26" spans="1:5" s="16" customFormat="1" ht="48" customHeight="1">
      <c r="A26" s="2">
        <v>18</v>
      </c>
      <c r="B26" s="172" t="s">
        <v>104</v>
      </c>
      <c r="C26" s="30">
        <v>500</v>
      </c>
      <c r="D26" s="29"/>
      <c r="E26" s="29">
        <f t="shared" si="0"/>
        <v>500</v>
      </c>
    </row>
    <row r="27" spans="1:5" s="16" customFormat="1" ht="30" customHeight="1">
      <c r="A27" s="3"/>
      <c r="B27" s="18" t="s">
        <v>10</v>
      </c>
      <c r="C27" s="31">
        <f>C9+C10+C11+C12+C13+C14+C15+C16+C17+C18+C19+C20+C21+C23+C22+C24+C25+C26</f>
        <v>143910.8</v>
      </c>
      <c r="D27" s="31">
        <f>D9+D10+D11+D12+D13+D14+D15+D16+D17+D18+D19+D20+D23+D22+D24+D26+D25</f>
        <v>3422.6</v>
      </c>
      <c r="E27" s="31">
        <f>E9+E10+E11+E12+E13+E14+E15+E16+E17+E18+E19+E20+E23+E22+E24+E26+E25</f>
        <v>147333.40000000002</v>
      </c>
    </row>
    <row r="28" spans="1:4" s="11" customFormat="1" ht="15.75" hidden="1">
      <c r="A28" s="19"/>
      <c r="B28" s="20"/>
      <c r="C28" s="21">
        <f>SUM(C9:C24)</f>
        <v>133410.8</v>
      </c>
      <c r="D28" s="22"/>
    </row>
    <row r="29" spans="1:3" ht="15.75">
      <c r="A29" s="184"/>
      <c r="B29" s="183"/>
      <c r="C29" s="183"/>
    </row>
    <row r="30" spans="1:3" ht="72.75" customHeight="1">
      <c r="A30" s="182"/>
      <c r="B30" s="183"/>
      <c r="C30" s="183"/>
    </row>
    <row r="31" spans="1:3" ht="92.25" customHeight="1" hidden="1" outlineLevel="1">
      <c r="A31" s="182"/>
      <c r="B31" s="183"/>
      <c r="C31" s="183"/>
    </row>
    <row r="32" spans="1:3" ht="15.75" collapsed="1">
      <c r="A32" s="8"/>
      <c r="B32" s="9"/>
      <c r="C32" s="11"/>
    </row>
    <row r="33" spans="1:3" ht="15.75">
      <c r="A33" s="8"/>
      <c r="B33" s="9"/>
      <c r="C33" s="11"/>
    </row>
    <row r="34" spans="1:3" ht="15.75">
      <c r="A34" s="8"/>
      <c r="B34" s="9"/>
      <c r="C34" s="11"/>
    </row>
    <row r="35" spans="1:3" ht="15.75">
      <c r="A35" s="8"/>
      <c r="B35" s="9"/>
      <c r="C35" s="11"/>
    </row>
    <row r="36" spans="1:3" ht="15.75">
      <c r="A36" s="8"/>
      <c r="B36" s="9"/>
      <c r="C36" s="11"/>
    </row>
    <row r="37" spans="1:3" ht="15.75">
      <c r="A37" s="8"/>
      <c r="B37" s="9"/>
      <c r="C37" s="11"/>
    </row>
    <row r="38" spans="1:3" ht="15.75">
      <c r="A38" s="8"/>
      <c r="B38" s="9"/>
      <c r="C38" s="11"/>
    </row>
    <row r="39" spans="1:3" ht="15.75">
      <c r="A39" s="8"/>
      <c r="B39" s="9"/>
      <c r="C39" s="11"/>
    </row>
    <row r="40" spans="1:3" ht="15.75">
      <c r="A40" s="8"/>
      <c r="B40" s="9"/>
      <c r="C40" s="11"/>
    </row>
    <row r="41" spans="1:3" ht="15.75">
      <c r="A41" s="8"/>
      <c r="B41" s="9"/>
      <c r="C41" s="11"/>
    </row>
    <row r="42" spans="1:3" ht="15.75">
      <c r="A42" s="8"/>
      <c r="B42" s="9"/>
      <c r="C42" s="11"/>
    </row>
    <row r="43" spans="1:3" ht="15.75">
      <c r="A43" s="8"/>
      <c r="B43" s="9"/>
      <c r="C43" s="11"/>
    </row>
    <row r="44" spans="1:3" ht="15.75">
      <c r="A44" s="8"/>
      <c r="B44" s="9"/>
      <c r="C44" s="11"/>
    </row>
    <row r="45" spans="1:3" ht="15.75">
      <c r="A45" s="8"/>
      <c r="B45" s="9"/>
      <c r="C45" s="11"/>
    </row>
    <row r="46" spans="1:3" ht="15.75">
      <c r="A46" s="8"/>
      <c r="B46" s="9"/>
      <c r="C46" s="11"/>
    </row>
    <row r="47" spans="1:3" ht="15.75">
      <c r="A47" s="8"/>
      <c r="B47" s="9"/>
      <c r="C47" s="11"/>
    </row>
    <row r="48" spans="1:3" ht="15.75">
      <c r="A48" s="8"/>
      <c r="B48" s="9"/>
      <c r="C48" s="11"/>
    </row>
    <row r="49" spans="1:3" ht="15.75">
      <c r="A49" s="8"/>
      <c r="B49" s="9"/>
      <c r="C49" s="11"/>
    </row>
    <row r="50" spans="1:3" ht="15.75">
      <c r="A50" s="8"/>
      <c r="B50" s="9"/>
      <c r="C50" s="11"/>
    </row>
    <row r="51" spans="1:3" ht="15.75">
      <c r="A51" s="8"/>
      <c r="B51" s="9"/>
      <c r="C51" s="11"/>
    </row>
    <row r="52" spans="1:3" ht="15.75">
      <c r="A52" s="8"/>
      <c r="B52" s="9"/>
      <c r="C52" s="11"/>
    </row>
    <row r="53" spans="1:3" ht="15.75">
      <c r="A53" s="8"/>
      <c r="B53" s="9"/>
      <c r="C53" s="11"/>
    </row>
    <row r="54" spans="1:3" ht="15.75">
      <c r="A54" s="8"/>
      <c r="B54" s="9"/>
      <c r="C54" s="11"/>
    </row>
    <row r="55" spans="1:3" ht="15.75">
      <c r="A55" s="8"/>
      <c r="B55" s="9"/>
      <c r="C55" s="11"/>
    </row>
    <row r="56" spans="1:3" ht="15.75">
      <c r="A56" s="8"/>
      <c r="B56" s="9"/>
      <c r="C56" s="11"/>
    </row>
    <row r="57" spans="1:3" ht="15.75">
      <c r="A57" s="8"/>
      <c r="B57" s="9"/>
      <c r="C57" s="11"/>
    </row>
    <row r="58" spans="1:3" ht="15.75">
      <c r="A58" s="8"/>
      <c r="B58" s="9"/>
      <c r="C58" s="11"/>
    </row>
    <row r="59" spans="1:3" ht="15.75">
      <c r="A59" s="8"/>
      <c r="B59" s="9"/>
      <c r="C59" s="11"/>
    </row>
    <row r="60" spans="1:3" ht="15.75">
      <c r="A60" s="8"/>
      <c r="B60" s="9"/>
      <c r="C60" s="11"/>
    </row>
    <row r="61" spans="1:3" ht="15.75">
      <c r="A61" s="8"/>
      <c r="B61" s="9"/>
      <c r="C61" s="11"/>
    </row>
    <row r="62" spans="1:3" ht="15.75">
      <c r="A62" s="8"/>
      <c r="B62" s="9"/>
      <c r="C62" s="11"/>
    </row>
    <row r="63" spans="1:3" ht="15.75">
      <c r="A63" s="8"/>
      <c r="B63" s="9"/>
      <c r="C63" s="11"/>
    </row>
    <row r="64" spans="1:3" ht="15.75">
      <c r="A64" s="8"/>
      <c r="B64" s="9"/>
      <c r="C64" s="11"/>
    </row>
    <row r="65" spans="1:3" ht="15.75">
      <c r="A65" s="8"/>
      <c r="B65" s="9"/>
      <c r="C65" s="11"/>
    </row>
    <row r="66" spans="1:3" ht="15.75">
      <c r="A66" s="8"/>
      <c r="B66" s="9"/>
      <c r="C66" s="11"/>
    </row>
    <row r="67" spans="1:3" ht="15.75">
      <c r="A67" s="8"/>
      <c r="B67" s="9"/>
      <c r="C67" s="11"/>
    </row>
    <row r="68" spans="1:3" ht="15.75">
      <c r="A68" s="8"/>
      <c r="B68" s="9"/>
      <c r="C68" s="11"/>
    </row>
    <row r="69" spans="1:3" ht="15.75">
      <c r="A69" s="8"/>
      <c r="B69" s="9"/>
      <c r="C69" s="11"/>
    </row>
    <row r="70" spans="1:3" ht="15.75">
      <c r="A70" s="8"/>
      <c r="B70" s="9"/>
      <c r="C70" s="11"/>
    </row>
    <row r="71" spans="1:3" ht="15.75">
      <c r="A71" s="8"/>
      <c r="B71" s="9"/>
      <c r="C71" s="11"/>
    </row>
    <row r="72" spans="1:3" ht="15.75">
      <c r="A72" s="8"/>
      <c r="B72" s="9"/>
      <c r="C72" s="11"/>
    </row>
    <row r="73" spans="1:3" ht="15.75">
      <c r="A73" s="8"/>
      <c r="B73" s="9"/>
      <c r="C73" s="11"/>
    </row>
    <row r="74" spans="1:3" ht="15.75">
      <c r="A74" s="8"/>
      <c r="B74" s="9"/>
      <c r="C74" s="11"/>
    </row>
    <row r="75" spans="1:3" ht="15.75">
      <c r="A75" s="8"/>
      <c r="B75" s="9"/>
      <c r="C75" s="11"/>
    </row>
    <row r="76" spans="1:3" ht="15.75">
      <c r="A76" s="8"/>
      <c r="B76" s="9"/>
      <c r="C76" s="11"/>
    </row>
    <row r="77" spans="1:3" ht="16.5">
      <c r="A77" s="8"/>
      <c r="C77" s="11"/>
    </row>
    <row r="78" spans="1:3" ht="16.5">
      <c r="A78" s="8"/>
      <c r="C78" s="11"/>
    </row>
    <row r="79" spans="1:3" ht="16.5">
      <c r="A79" s="8"/>
      <c r="C79" s="11"/>
    </row>
    <row r="80" spans="1:3" ht="16.5">
      <c r="A80" s="8"/>
      <c r="C80" s="11"/>
    </row>
    <row r="81" spans="1:3" ht="16.5">
      <c r="A81" s="8"/>
      <c r="C81" s="11"/>
    </row>
    <row r="82" spans="1:3" ht="16.5">
      <c r="A82" s="8"/>
      <c r="C82" s="11"/>
    </row>
    <row r="83" spans="1:3" ht="16.5">
      <c r="A83" s="8"/>
      <c r="C83" s="11"/>
    </row>
    <row r="84" spans="1:3" ht="16.5">
      <c r="A84" s="8"/>
      <c r="C84" s="11"/>
    </row>
    <row r="85" spans="1:3" ht="16.5">
      <c r="A85" s="8"/>
      <c r="C85" s="11"/>
    </row>
    <row r="86" spans="1:3" ht="16.5">
      <c r="A86" s="8"/>
      <c r="C86" s="11"/>
    </row>
    <row r="87" spans="1:3" ht="16.5">
      <c r="A87" s="8"/>
      <c r="C87" s="11"/>
    </row>
    <row r="88" spans="1:3" ht="16.5">
      <c r="A88" s="8"/>
      <c r="C88" s="11"/>
    </row>
    <row r="89" spans="1:3" ht="16.5">
      <c r="A89" s="8"/>
      <c r="C89" s="11"/>
    </row>
    <row r="90" spans="1:3" ht="16.5">
      <c r="A90" s="8"/>
      <c r="C90" s="11"/>
    </row>
    <row r="91" spans="1:3" ht="15.75">
      <c r="A91" s="8"/>
      <c r="B91" s="9"/>
      <c r="C91" s="11"/>
    </row>
    <row r="92" spans="1:3" ht="15.75">
      <c r="A92" s="8"/>
      <c r="B92" s="9"/>
      <c r="C92" s="11"/>
    </row>
    <row r="93" spans="1:3" ht="15.75">
      <c r="A93" s="8"/>
      <c r="B93" s="9"/>
      <c r="C93" s="11"/>
    </row>
    <row r="94" spans="1:3" ht="15.75">
      <c r="A94" s="8"/>
      <c r="B94" s="9"/>
      <c r="C94" s="11"/>
    </row>
    <row r="95" spans="1:3" ht="15.75">
      <c r="A95" s="8"/>
      <c r="B95" s="9"/>
      <c r="C95" s="11"/>
    </row>
    <row r="96" spans="1:3" ht="15.75">
      <c r="A96" s="8"/>
      <c r="B96" s="9"/>
      <c r="C96" s="11"/>
    </row>
    <row r="97" spans="1:3" ht="15.75">
      <c r="A97" s="8"/>
      <c r="B97" s="9"/>
      <c r="C97" s="11"/>
    </row>
    <row r="98" spans="1:3" ht="15.75">
      <c r="A98" s="8"/>
      <c r="B98" s="9"/>
      <c r="C98" s="11"/>
    </row>
    <row r="99" spans="1:3" ht="15.75">
      <c r="A99" s="8"/>
      <c r="B99" s="9"/>
      <c r="C99" s="11"/>
    </row>
    <row r="100" spans="1:3" ht="15.75">
      <c r="A100" s="8"/>
      <c r="B100" s="9"/>
      <c r="C100" s="11"/>
    </row>
    <row r="101" spans="1:3" ht="15.75">
      <c r="A101" s="8"/>
      <c r="B101" s="9"/>
      <c r="C101" s="11"/>
    </row>
    <row r="102" spans="1:3" ht="15.75">
      <c r="A102" s="8"/>
      <c r="B102" s="9"/>
      <c r="C102" s="11"/>
    </row>
    <row r="103" spans="1:3" ht="15.75">
      <c r="A103" s="8"/>
      <c r="B103" s="9"/>
      <c r="C103" s="11"/>
    </row>
    <row r="104" spans="1:3" ht="15.75">
      <c r="A104" s="8"/>
      <c r="B104" s="9"/>
      <c r="C104" s="11"/>
    </row>
    <row r="105" spans="1:3" ht="15.75">
      <c r="A105" s="8"/>
      <c r="B105" s="9"/>
      <c r="C105" s="11"/>
    </row>
    <row r="106" spans="1:3" ht="15.75">
      <c r="A106" s="8"/>
      <c r="B106" s="9"/>
      <c r="C106" s="11"/>
    </row>
    <row r="107" spans="1:3" ht="15.75">
      <c r="A107" s="8"/>
      <c r="B107" s="9"/>
      <c r="C107" s="11"/>
    </row>
    <row r="108" spans="1:3" ht="15.75">
      <c r="A108" s="8"/>
      <c r="B108" s="9"/>
      <c r="C108" s="11"/>
    </row>
    <row r="109" spans="1:3" ht="15.75">
      <c r="A109" s="8"/>
      <c r="B109" s="9"/>
      <c r="C109" s="11"/>
    </row>
    <row r="110" spans="1:3" ht="15.75">
      <c r="A110" s="8"/>
      <c r="B110" s="9"/>
      <c r="C110" s="11"/>
    </row>
    <row r="111" spans="1:3" ht="15.75">
      <c r="A111" s="8"/>
      <c r="B111" s="9"/>
      <c r="C111" s="11"/>
    </row>
    <row r="112" spans="1:3" ht="15.75">
      <c r="A112" s="8"/>
      <c r="B112" s="9"/>
      <c r="C112" s="11"/>
    </row>
    <row r="113" spans="1:3" ht="15.75">
      <c r="A113" s="8"/>
      <c r="B113" s="9"/>
      <c r="C113" s="11"/>
    </row>
    <row r="114" spans="1:3" ht="15.75">
      <c r="A114" s="8"/>
      <c r="B114" s="9"/>
      <c r="C114" s="11"/>
    </row>
    <row r="115" spans="1:3" ht="15.75">
      <c r="A115" s="8"/>
      <c r="B115" s="9"/>
      <c r="C115" s="11"/>
    </row>
    <row r="116" spans="1:3" ht="15.75">
      <c r="A116" s="8"/>
      <c r="B116" s="9"/>
      <c r="C116" s="11"/>
    </row>
    <row r="117" spans="1:3" ht="15.75">
      <c r="A117" s="8"/>
      <c r="B117" s="9"/>
      <c r="C117" s="11"/>
    </row>
    <row r="118" spans="1:3" ht="15.75">
      <c r="A118" s="8"/>
      <c r="B118" s="9"/>
      <c r="C118" s="11"/>
    </row>
    <row r="119" spans="1:3" ht="15.75">
      <c r="A119" s="8"/>
      <c r="B119" s="9"/>
      <c r="C119" s="11"/>
    </row>
    <row r="120" spans="1:3" ht="15.75">
      <c r="A120" s="8"/>
      <c r="B120" s="9"/>
      <c r="C120" s="11"/>
    </row>
    <row r="121" spans="1:3" ht="15.75">
      <c r="A121" s="8"/>
      <c r="B121" s="9"/>
      <c r="C121" s="11"/>
    </row>
    <row r="122" ht="16.5">
      <c r="B122" s="9" t="s">
        <v>138</v>
      </c>
    </row>
    <row r="123" ht="16.5">
      <c r="B123" s="9" t="s">
        <v>139</v>
      </c>
    </row>
  </sheetData>
  <mergeCells count="4">
    <mergeCell ref="B5:E5"/>
    <mergeCell ref="A30:C30"/>
    <mergeCell ref="A31:C31"/>
    <mergeCell ref="A29:C29"/>
  </mergeCells>
  <printOptions/>
  <pageMargins left="0.984251968503937" right="0.3937007874015748" top="0.5905511811023623" bottom="0.3937007874015748" header="0" footer="0"/>
  <pageSetup horizontalDpi="600" verticalDpi="600" orientation="portrait" paperSize="9" scale="8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msmain</cp:lastModifiedBy>
  <cp:lastPrinted>2007-06-22T08:46:52Z</cp:lastPrinted>
  <dcterms:created xsi:type="dcterms:W3CDTF">2006-11-13T04:01:29Z</dcterms:created>
  <dcterms:modified xsi:type="dcterms:W3CDTF">2007-07-31T04:08:04Z</dcterms:modified>
  <cp:category/>
  <cp:version/>
  <cp:contentType/>
  <cp:contentStatus/>
</cp:coreProperties>
</file>