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U:\Проект_2019-2021\КОРРЕКТИРОВКА\3 квартал\Сессия_29_08_2019\решение+приложения\"/>
    </mc:Choice>
  </mc:AlternateContent>
  <bookViews>
    <workbookView xWindow="0" yWindow="0" windowWidth="23130" windowHeight="11445"/>
  </bookViews>
  <sheets>
    <sheet name="Доходы 2019" sheetId="1" r:id="rId1"/>
  </sheets>
  <definedNames>
    <definedName name="Z_389D9002_B159_466B_9DF6_B698B38C0892_.wvu.PrintTitles" localSheetId="0" hidden="1">'Доходы 2019'!$8:$8</definedName>
    <definedName name="Z_389D9002_B159_466B_9DF6_B698B38C0892_.wvu.Rows" localSheetId="0" hidden="1">'Доходы 2019'!#REF!,'Доходы 2019'!#REF!,'Доходы 2019'!#REF!,'Доходы 2019'!$46:$46,'Доходы 2019'!#REF!,'Доходы 2019'!#REF!</definedName>
    <definedName name="_xlnm.Print_Titles" localSheetId="0">'Доходы 2019'!$8:$8</definedName>
    <definedName name="_xlnm.Print_Area" localSheetId="0">'Доходы 2019'!$A$1:$G$194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9" i="1" l="1"/>
  <c r="C71" i="1" l="1"/>
  <c r="G60" i="1" l="1"/>
  <c r="G59" i="1"/>
  <c r="C54" i="1"/>
  <c r="J151" i="1" l="1"/>
  <c r="F139" i="1" l="1"/>
  <c r="F43" i="1" l="1"/>
  <c r="D139" i="1"/>
  <c r="E139" i="1"/>
  <c r="G143" i="1"/>
  <c r="G139" i="1" s="1"/>
  <c r="G141" i="1"/>
  <c r="G140" i="1"/>
  <c r="D39" i="1"/>
  <c r="E39" i="1"/>
  <c r="F39" i="1"/>
  <c r="D15" i="1"/>
  <c r="E15" i="1"/>
  <c r="F15" i="1"/>
  <c r="D13" i="1"/>
  <c r="E13" i="1"/>
  <c r="F13" i="1"/>
  <c r="D11" i="1"/>
  <c r="E11" i="1"/>
  <c r="F11" i="1"/>
  <c r="C11" i="1"/>
  <c r="D137" i="1"/>
  <c r="E137" i="1"/>
  <c r="F137" i="1"/>
  <c r="C137" i="1"/>
  <c r="G138" i="1"/>
  <c r="G137" i="1" s="1"/>
  <c r="C125" i="1"/>
  <c r="G95" i="1"/>
  <c r="G92" i="1"/>
  <c r="G91" i="1"/>
  <c r="G89" i="1"/>
  <c r="G88" i="1"/>
  <c r="G83" i="1"/>
  <c r="G78" i="1"/>
  <c r="G79" i="1"/>
  <c r="G77" i="1"/>
  <c r="G69" i="1"/>
  <c r="G68" i="1"/>
  <c r="G67" i="1"/>
  <c r="G62" i="1"/>
  <c r="E123" i="1" l="1"/>
  <c r="F98" i="1" l="1"/>
  <c r="F125" i="1"/>
  <c r="D42" i="1" l="1"/>
  <c r="D26" i="1" s="1"/>
  <c r="E42" i="1"/>
  <c r="F42" i="1"/>
  <c r="F26" i="1" s="1"/>
  <c r="F10" i="1"/>
  <c r="D20" i="1"/>
  <c r="E20" i="1"/>
  <c r="F20" i="1"/>
  <c r="G133" i="1" l="1"/>
  <c r="G134" i="1"/>
  <c r="G135" i="1"/>
  <c r="G128" i="1"/>
  <c r="G126" i="1"/>
  <c r="F97" i="1"/>
  <c r="D98" i="1"/>
  <c r="D97" i="1" s="1"/>
  <c r="C98" i="1"/>
  <c r="C97" i="1" s="1"/>
  <c r="G123" i="1"/>
  <c r="D71" i="1"/>
  <c r="F71" i="1"/>
  <c r="G96" i="1"/>
  <c r="G86" i="1"/>
  <c r="G87" i="1"/>
  <c r="G80" i="1"/>
  <c r="G75" i="1"/>
  <c r="G74" i="1"/>
  <c r="G61" i="1"/>
  <c r="G63" i="1"/>
  <c r="G64" i="1"/>
  <c r="G58" i="1"/>
  <c r="G127" i="1" l="1"/>
  <c r="G94" i="1"/>
  <c r="G90" i="1"/>
  <c r="G70" i="1"/>
  <c r="G120" i="1"/>
  <c r="C144" i="1"/>
  <c r="D144" i="1"/>
  <c r="E144" i="1"/>
  <c r="G147" i="1"/>
  <c r="G148" i="1"/>
  <c r="G149" i="1"/>
  <c r="G146" i="1"/>
  <c r="F144" i="1" l="1"/>
  <c r="G150" i="1"/>
  <c r="G145" i="1"/>
  <c r="G142" i="1"/>
  <c r="G144" i="1" l="1"/>
  <c r="D125" i="1"/>
  <c r="G136" i="1"/>
  <c r="G132" i="1"/>
  <c r="G129" i="1"/>
  <c r="G124" i="1"/>
  <c r="G118" i="1"/>
  <c r="G103" i="1"/>
  <c r="G102" i="1"/>
  <c r="G99" i="1"/>
  <c r="G100" i="1"/>
  <c r="D54" i="1"/>
  <c r="G93" i="1"/>
  <c r="G82" i="1"/>
  <c r="F54" i="1"/>
  <c r="G66" i="1"/>
  <c r="G65" i="1"/>
  <c r="G57" i="1"/>
  <c r="G56" i="1"/>
  <c r="G55" i="1"/>
  <c r="G131" i="1" l="1"/>
  <c r="G130" i="1"/>
  <c r="G101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9" i="1"/>
  <c r="G121" i="1"/>
  <c r="G122" i="1"/>
  <c r="G73" i="1"/>
  <c r="G76" i="1"/>
  <c r="G81" i="1"/>
  <c r="G84" i="1"/>
  <c r="G85" i="1"/>
  <c r="G72" i="1"/>
  <c r="G51" i="1"/>
  <c r="G52" i="1"/>
  <c r="G53" i="1"/>
  <c r="G50" i="1"/>
  <c r="D49" i="1"/>
  <c r="D48" i="1" s="1"/>
  <c r="D47" i="1" s="1"/>
  <c r="F49" i="1"/>
  <c r="F48" i="1" s="1"/>
  <c r="F47" i="1" s="1"/>
  <c r="G12" i="1"/>
  <c r="G11" i="1" s="1"/>
  <c r="G14" i="1"/>
  <c r="G13" i="1" s="1"/>
  <c r="G16" i="1"/>
  <c r="G17" i="1"/>
  <c r="G18" i="1"/>
  <c r="G19" i="1"/>
  <c r="G21" i="1"/>
  <c r="G22" i="1"/>
  <c r="G24" i="1"/>
  <c r="G23" i="1" s="1"/>
  <c r="G25" i="1"/>
  <c r="G28" i="1"/>
  <c r="G30" i="1"/>
  <c r="G31" i="1"/>
  <c r="G32" i="1"/>
  <c r="G34" i="1"/>
  <c r="G35" i="1"/>
  <c r="G36" i="1"/>
  <c r="G37" i="1"/>
  <c r="G38" i="1"/>
  <c r="G40" i="1"/>
  <c r="G39" i="1" s="1"/>
  <c r="G41" i="1"/>
  <c r="G43" i="1"/>
  <c r="G44" i="1"/>
  <c r="G45" i="1"/>
  <c r="G46" i="1"/>
  <c r="F9" i="1"/>
  <c r="F151" i="1" l="1"/>
  <c r="G71" i="1"/>
  <c r="G54" i="1" s="1"/>
  <c r="G42" i="1"/>
  <c r="G49" i="1"/>
  <c r="G125" i="1"/>
  <c r="G29" i="1"/>
  <c r="G20" i="1"/>
  <c r="G98" i="1"/>
  <c r="G97" i="1" s="1"/>
  <c r="G15" i="1"/>
  <c r="G33" i="1"/>
  <c r="C33" i="1"/>
  <c r="C15" i="1"/>
  <c r="G10" i="1" l="1"/>
  <c r="G27" i="1"/>
  <c r="G26" i="1" s="1"/>
  <c r="G48" i="1"/>
  <c r="G47" i="1" s="1"/>
  <c r="C13" i="1"/>
  <c r="C49" i="1"/>
  <c r="C48" i="1" s="1"/>
  <c r="C47" i="1" s="1"/>
  <c r="G9" i="1" l="1"/>
  <c r="E110" i="1" l="1"/>
  <c r="E81" i="1"/>
  <c r="C23" i="1"/>
  <c r="D23" i="1"/>
  <c r="D10" i="1" s="1"/>
  <c r="D9" i="1" s="1"/>
  <c r="E131" i="1" l="1"/>
  <c r="E130" i="1"/>
  <c r="E122" i="1"/>
  <c r="E119" i="1"/>
  <c r="E117" i="1"/>
  <c r="E116" i="1"/>
  <c r="E115" i="1"/>
  <c r="E114" i="1"/>
  <c r="E113" i="1"/>
  <c r="E112" i="1"/>
  <c r="E111" i="1"/>
  <c r="E121" i="1"/>
  <c r="E120" i="1"/>
  <c r="E109" i="1"/>
  <c r="E108" i="1"/>
  <c r="E107" i="1"/>
  <c r="E106" i="1"/>
  <c r="E105" i="1"/>
  <c r="E104" i="1"/>
  <c r="E102" i="1"/>
  <c r="E101" i="1"/>
  <c r="E100" i="1"/>
  <c r="E85" i="1"/>
  <c r="E84" i="1"/>
  <c r="E76" i="1"/>
  <c r="E73" i="1"/>
  <c r="E53" i="1"/>
  <c r="E51" i="1"/>
  <c r="E50" i="1"/>
  <c r="C42" i="1"/>
  <c r="E26" i="1"/>
  <c r="C39" i="1"/>
  <c r="E33" i="1"/>
  <c r="E29" i="1"/>
  <c r="C29" i="1"/>
  <c r="E25" i="1"/>
  <c r="C20" i="1"/>
  <c r="C10" i="1" s="1"/>
  <c r="E10" i="1" l="1"/>
  <c r="E9" i="1" s="1"/>
  <c r="E98" i="1"/>
  <c r="E97" i="1" s="1"/>
  <c r="E71" i="1"/>
  <c r="E54" i="1" s="1"/>
  <c r="E125" i="1"/>
  <c r="E49" i="1"/>
  <c r="C27" i="1"/>
  <c r="C26" i="1" s="1"/>
  <c r="E48" i="1" l="1"/>
  <c r="E47" i="1" s="1"/>
  <c r="C9" i="1"/>
  <c r="C151" i="1" s="1"/>
  <c r="H151" i="1" s="1"/>
  <c r="D151" i="1"/>
  <c r="E151" i="1" l="1"/>
</calcChain>
</file>

<file path=xl/sharedStrings.xml><?xml version="1.0" encoding="utf-8"?>
<sst xmlns="http://schemas.openxmlformats.org/spreadsheetml/2006/main" count="300" uniqueCount="287">
  <si>
    <t>(тыс.руб.)</t>
  </si>
  <si>
    <t>Наименование показателей</t>
  </si>
  <si>
    <t>5=4-3</t>
  </si>
  <si>
    <t>НАЛОГОВЫЕ И НЕНАЛОГОВЫЕ  ДОХОДЫ</t>
  </si>
  <si>
    <t>НАЛОГОВЫЕ ДОХОДЫ</t>
  </si>
  <si>
    <t xml:space="preserve">Налог на доходы физических лиц 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</si>
  <si>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</si>
  <si>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</si>
  <si>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</si>
  <si>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182 1 05 01000 01 0000 110</t>
  </si>
  <si>
    <t>Налог, взимаемый в связи с применением упрощенной системы налогообложения</t>
  </si>
  <si>
    <t>182 1 05 02000 02 0000 110</t>
  </si>
  <si>
    <t>Единый налог на вмененный доход для отдельных видов деятельности</t>
  </si>
  <si>
    <t>182 1 05 03000 01 0000 110</t>
  </si>
  <si>
    <t xml:space="preserve">Единый сельскохозяйственный налог </t>
  </si>
  <si>
    <t>000 1 06 00000 00 0000 000</t>
  </si>
  <si>
    <t>Налоги на имущество</t>
  </si>
  <si>
    <t>182 1 06 01000 04 0000 110</t>
  </si>
  <si>
    <t>Налог на имущество физических лиц</t>
  </si>
  <si>
    <t>Земельный налог</t>
  </si>
  <si>
    <t>000 1 08 00000 00 0000 000</t>
  </si>
  <si>
    <t>Государственная пошлина</t>
  </si>
  <si>
    <t xml:space="preserve">НЕНАЛОГОВЫЕ ДОХОДЫ 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</si>
  <si>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</si>
  <si>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</si>
  <si>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909 1 11 01040 04 0000 120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</si>
  <si>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</si>
  <si>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Арендная плата за землю - всего</t>
  </si>
  <si>
    <t>909 1 11 05012 04 0000 120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</si>
  <si>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</si>
  <si>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909 1 11 05024 04 0000 120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</si>
  <si>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</si>
  <si>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909 1 11 07014 04 0000 120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</si>
  <si>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</si>
  <si>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</si>
  <si>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</si>
  <si>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909 1 11 09044 04 0001 120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</si>
  <si>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</si>
  <si>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952 1 11 09044 04 0002 120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</si>
  <si>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</si>
  <si>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909 1 11 09044 04 0003 120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</si>
  <si>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</si>
  <si>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909 1 11 09044 04 0004 120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</si>
  <si>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</si>
  <si>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909 1 11 09044 04 0005 120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</si>
  <si>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</si>
  <si>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000 1 12 00000 00 0000 000</t>
  </si>
  <si>
    <t>Платежи при пользовании природными ресурсами</t>
  </si>
  <si>
    <t>048 1 12 01000 01 0000 120</t>
  </si>
  <si>
    <t>Плата за негативное воздействие на окружающую среду</t>
  </si>
  <si>
    <t>000 1 13 00000 00 0000 000</t>
  </si>
  <si>
    <t>000 1 14 00000 00 0000 000</t>
  </si>
  <si>
    <t>Доходы от продажи материальных и нематериальных активов</t>
  </si>
  <si>
    <t>909 1 14 02043 04 0000 410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</si>
  <si>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</si>
  <si>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909 1 14 06012 04 0000 430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</si>
  <si>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</si>
  <si>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</si>
  <si>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</si>
  <si>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</si>
  <si>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</si>
  <si>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</si>
  <si>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</si>
  <si>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</si>
  <si>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</si>
  <si>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 муниципальных районов (городских округов) из областного фонда финансовой поддержки муниципальных районов (городских округов)</t>
  </si>
  <si>
    <t>Дотации на выравнивание бюджетной обеспеченности поселений из областного фонда финансовой поддержки поселений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</si>
  <si>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</si>
  <si>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Прочие субсидии бюджетам городских округов</t>
  </si>
  <si>
    <t>Субсидии на создание условий для управления многоквартирными домами</t>
  </si>
  <si>
    <t>Субсидии на организацию отдыха детей в каникулярное время</t>
  </si>
  <si>
    <t>Субсидии на стимулирующие выплаты в муниципальных организациях дополнительного образования Томской области</t>
  </si>
  <si>
    <t>Субвенции бюджетам городских округов на выполнение передаваемых полномочий субъектов Российской Федерации, всего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</si>
  <si>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</si>
  <si>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</si>
  <si>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</si>
  <si>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</si>
  <si>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</si>
  <si>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</si>
  <si>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</si>
  <si>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Иные межбюджетные трансферты</t>
  </si>
  <si>
    <t>ВСЕГО ДОХОДОВ ПО ЗАТО СЕВЕРСК</t>
  </si>
  <si>
    <t>Субвенции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</si>
  <si>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</si>
  <si>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 xml:space="preserve">Субвенции на осуществление отдельных государственных полномочий по регистрации коллективных договоров </t>
  </si>
  <si>
    <t xml:space="preserve">Субвенции на осуществление отдельных государственных полномочий по созданию и обеспечению деятельности административных комиссий в Томской области </t>
  </si>
  <si>
    <t>Субвенции на осуществление отдельных государственных полномочий по регулированию численности безнадзорных животных (на проведение мероприятий по регулированию численности безнадзорных животных)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</si>
  <si>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</si>
  <si>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</si>
  <si>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</si>
  <si>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</si>
  <si>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</si>
  <si>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</si>
  <si>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поддержку малых форм хозяйствования) </t>
  </si>
  <si>
    <t>182 1 06 06000 04 0000 110</t>
  </si>
  <si>
    <t>Налоги на прибыль, доходы</t>
  </si>
  <si>
    <t>182 1 01 02000 01 0000 110</t>
  </si>
  <si>
    <t>000 1 01 00000 00 0000 000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</si>
  <si>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программам, и муниципальных санаторных общеобразовательных организациях</t>
  </si>
  <si>
    <t xml:space="preserve">Субвенции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</si>
  <si>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ДОХОДЫ
бюджета ЗАТО Северск на 2019 год</t>
  </si>
  <si>
    <t>КБК доходов</t>
  </si>
  <si>
    <t>Доходы от оказания платных услуг и компенсации затрат государства</t>
  </si>
  <si>
    <t>Налоги на товары (работы, услуги), реализуемые на территории Российской Федерации</t>
  </si>
  <si>
    <t>000 1 03 00000 00 0000 000</t>
  </si>
  <si>
    <t>100 1 03 02000 01 0000 110</t>
  </si>
  <si>
    <t>Субвенции бюджетам бюджетной системы Российской Федерации</t>
  </si>
  <si>
    <t>000 2 02 10000 00 0000 150</t>
  </si>
  <si>
    <t>903 2 02 15001 04 0034 150</t>
  </si>
  <si>
    <t>903 2 02 15001 04 0035 150</t>
  </si>
  <si>
    <t>903 2 02 15002 04 0000 150</t>
  </si>
  <si>
    <t>903 2 02 15010 04 0000 150</t>
  </si>
  <si>
    <t>000 2 02 20000 00 0000 150</t>
  </si>
  <si>
    <t>000 2 02 29999 04 0000 150</t>
  </si>
  <si>
    <t>952 2 02 29999 04 0007 150</t>
  </si>
  <si>
    <t>904 2 02 29999 04 0011 150</t>
  </si>
  <si>
    <t>904 2 02 29999 04 0018 150</t>
  </si>
  <si>
    <t>907 2 02 29999 04 0033 150</t>
  </si>
  <si>
    <t>904 2 02 29999 04 0042 150</t>
  </si>
  <si>
    <t>907 2 02 29999 04 0042 150</t>
  </si>
  <si>
    <t>000 2 02 30000 00 0000 150</t>
  </si>
  <si>
    <t>000 2 02 30024 04 0000 150</t>
  </si>
  <si>
    <t>907 2 02 30024 04 0015 150</t>
  </si>
  <si>
    <t>952 2 02 30024 04 0021 150</t>
  </si>
  <si>
    <t>952 2 02 30024 04 0022 150</t>
  </si>
  <si>
    <t>907 2 02 30024 04 0030 150</t>
  </si>
  <si>
    <t>902 2 02 30024 04 0040 150</t>
  </si>
  <si>
    <t>902 2 02 30024 04 0060 150</t>
  </si>
  <si>
    <t>902 2 02 30024 04 0080 150</t>
  </si>
  <si>
    <t>902 2 02 30024 04 0101 150</t>
  </si>
  <si>
    <t>902 2 02 30024 04 0102 150</t>
  </si>
  <si>
    <t>954 2 02 30024 04 0120 150</t>
  </si>
  <si>
    <t>954 2 02 30024 04 0121 150</t>
  </si>
  <si>
    <t>907 2 02 30024 04 0150 150</t>
  </si>
  <si>
    <t>902 2 02 30024 04 0160 150</t>
  </si>
  <si>
    <t>902 2 02 30024 04 0170 150</t>
  </si>
  <si>
    <t>954 2 02 30024 04 0170 150</t>
  </si>
  <si>
    <t>907 2 02 30024 04 0215 150</t>
  </si>
  <si>
    <t>902 2 02 30024 04 0250 150</t>
  </si>
  <si>
    <t>902 2 02 30027 04 0113 150</t>
  </si>
  <si>
    <t>902 2 02 30027 04 0114 150</t>
  </si>
  <si>
    <t>000 2 02 40000 00 0000 150</t>
  </si>
  <si>
    <t>902 2 02 49999 04 0027 150</t>
  </si>
  <si>
    <t>907 2 02 49999 04 0029 150</t>
  </si>
  <si>
    <t>952 2 02 35082 04 0000 150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</si>
  <si>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 продолжающих обучение в муниципальных общеобразовательных организациях)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</si>
  <si>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содержание приемных семей, включающее в себя денежные средства приемным семьям на содержание детей и ежемесячную выплату вознаграждения, причитающегося приемным родителям)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</si>
  <si>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</si>
  <si>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</si>
  <si>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Субвенции на осуществление отдельных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</si>
  <si>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 xml:space="preserve">Дотации бюджетам городских округов на поддержку мер по обеспечению сбалансированности бюджетов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</si>
  <si>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</si>
  <si>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</si>
  <si>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Прочие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</si>
  <si>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952 2 02 30024 04 0070 150</t>
  </si>
  <si>
    <t xml:space="preserve">                                                                                          </t>
  </si>
  <si>
    <t xml:space="preserve">                                                                                            </t>
  </si>
  <si>
    <t xml:space="preserve">                                                                                           </t>
  </si>
  <si>
    <t>к Решению Думы ЗАТО Северск</t>
  </si>
  <si>
    <t>Субсидии бюджетам городских округов на софинансирование капитальных вложений в объекты муниципальной собственности (на создание дополнительных мест во вновь построенных образовательных организациях с использованием механизма государственно-частного партнерства в рамках государственной программы "Развитие образования в Томской области")</t>
  </si>
  <si>
    <t>909 2 02 20077 04 0037 150</t>
  </si>
  <si>
    <t>953 2 02 20077 04 0130 150</t>
  </si>
  <si>
    <t>Субсидии бюджетам городских округов на софинансирование капитальных вложений в объекты муниципальной собственности (на строительство, реконструкцию объектов муниципальной собственности в сфере обращения с твердыми коммунальными отходами в рамках государственной программы "Воспроизводство и использование природных ресурсов Томской области")</t>
  </si>
  <si>
    <t>953 2 02 20077 04 0131 150</t>
  </si>
  <si>
    <t>Субсидии бюджетам городских округов на софинансирование капитальных вложений в объекты муниципальной собственности (на организацию мест погребения в рамках государственной программы "Формирование комфортной городской среды в Томской области")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</si>
  <si>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</si>
  <si>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904 2 02 25466 04 0000 150</t>
  </si>
  <si>
    <t>Субсидии бюджетам городских округов на реализацию мероприятий по обеспечению жильем молодых семей (реализация государственной программы "Обеспечение доступности жилья и улучшение качества жилищных условий населения Томской области")</t>
  </si>
  <si>
    <t>904 2 02 25497 04 0000 150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</si>
  <si>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</si>
  <si>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904 2 02 25517 04 0000 150</t>
  </si>
  <si>
    <t>953 2 02 25519 04 0082 150</t>
  </si>
  <si>
    <t>Субсидии бюджетам городских округов на поддержку отрасли культуры (на реализацию регионального проекта "Культурная среда" национального проекта "Культура")</t>
  </si>
  <si>
    <t>904 2 02 29999 04 0038 150</t>
  </si>
  <si>
    <t>Субсидии на обеспечение условий для развития физической культуры и массового спорта</t>
  </si>
  <si>
    <t>Субсидии на капитальный ремонт и (или) ремонт автомобильных дорог общего пользования местного значения</t>
  </si>
  <si>
    <t>953 2 02 29999 04 0062 150</t>
  </si>
  <si>
    <t>907 2 02 30024 04 0010 150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</si>
  <si>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</si>
  <si>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904 2 02 30024 04 0030 150</t>
  </si>
  <si>
    <t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</si>
  <si>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907 2 02 30024 04 0245 150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</si>
  <si>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</si>
  <si>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902 2 02 35260 04 0000 150</t>
  </si>
  <si>
    <t>907 2 02 49999 04 0025 150</t>
  </si>
  <si>
    <t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</t>
  </si>
  <si>
    <t>907 2 02 49999 04 0039 150</t>
  </si>
  <si>
    <t>Иные межбюджетные трансферты на организацию системы выявления, сопровождения одаренных детей</t>
  </si>
  <si>
    <t>Иные межбюджетные трансферты на выплату стипендии Губернатора Томской области лучшим учителям муниципальных образовательных организаций Томской области</t>
  </si>
  <si>
    <t>907 2 02 49999 04 0054 150</t>
  </si>
  <si>
    <t>Субсидии на оплату труда руководителей и специалистов муниципальных учреждений культуры и искусства в части выплат надбавок и доплат к тарифной ставке (должностному окладу)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</si>
  <si>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несовершеннолетних граждан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</si>
  <si>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граждан</t>
  </si>
  <si>
    <t>000 2 18 00000 00 0000 000</t>
  </si>
  <si>
    <t>Доходы бюджетов бюджетной системы Российской Федерации от возврата бюджетами бюджетной системы и организациями остатков субсидий, субвенций и иных межбюджетных трансфертов, имеющих целевое 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</si>
  <si>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</si>
  <si>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</si>
  <si>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902 2 18 04030 04 0008 150</t>
  </si>
  <si>
    <t>Доходы бюджетов городских округов от возврата иными организациями остатков субсидий прошлых лет (средства местного бюджета)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</si>
  <si>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</si>
  <si>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>902 2 19 35120 04 0000 150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</si>
  <si>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</si>
  <si>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902 2 19 60010 04 0000 150</t>
  </si>
  <si>
    <t>904 2 19 60010 04 0000 150</t>
  </si>
  <si>
    <t>907 2 19 60010 04 0000 150</t>
  </si>
  <si>
    <t>952 2 19 60010 04 0000 150</t>
  </si>
  <si>
    <t>от  20.12.2018  №  46/1</t>
  </si>
  <si>
    <t>(плюс, минус)</t>
  </si>
  <si>
    <t>Уточн. Думой ЗАТО Северск 2017г.</t>
  </si>
  <si>
    <t>Утв. Думой ЗАТО Северск 2019г.</t>
  </si>
  <si>
    <t>Уточн. Думой ЗАТО Северск 2019г.</t>
  </si>
  <si>
    <t>954 2 19 60010 04 0000 150</t>
  </si>
  <si>
    <t>«Приложение 4</t>
  </si>
  <si>
    <t>Субсидии бюджетам городских округов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</si>
  <si>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953 2 02 25555 04 0000 150</t>
  </si>
  <si>
    <t>Субсидии на финансовое обеспечение дорожной деятельности в рамках реализации регионального проекта "Дорожная сеть" национального проекта "Безопасные и качественные автомобильные дороги"</t>
  </si>
  <si>
    <t>952 2 02 29999 04 0059 150</t>
  </si>
  <si>
    <t>952 2 02 29999 04 0063 150</t>
  </si>
  <si>
    <t>Субсидии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</t>
  </si>
  <si>
    <t>Прочие межбюджетные трансферты из резервного фонда финансирования непредвиденных расходов Администрации Томской области</t>
  </si>
  <si>
    <t>904 2 02 49999 04 0016 150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</si>
  <si>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</si>
  <si>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</si>
  <si>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904 2 02 29999 04 0012 150</t>
  </si>
  <si>
    <t>904 2 02 29999 04 0013 150</t>
  </si>
  <si>
    <t>904 2 02 29999 04 0032 150</t>
  </si>
  <si>
    <t>907 2 02 29999 04 0048 150</t>
  </si>
  <si>
    <t>952 2 02 29999 04 0055 150</t>
  </si>
  <si>
    <t>Субсидии на проведение капитальных ремонтов объектов коммунальной инфраструктуры в целях подготовки хозяйственного комплекса Томской области к безаварийному прохождению отопительного сезона</t>
  </si>
  <si>
    <t>952 2 02 29999 04 0066 150</t>
  </si>
  <si>
    <t>Субсидии на создание мест (площадок) накопления твердых коммунальных отходов</t>
  </si>
  <si>
    <t>902 2 02 35120 04 0000 150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</si>
  <si>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</si>
  <si>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953 2 02 45393 04 0000 150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</si>
  <si>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</si>
  <si>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907 2 02 49999 04 0016 150</t>
  </si>
  <si>
    <t>952 2 02 49999 04 0047 150</t>
  </si>
  <si>
    <t>Иные межбюджетные трансферты, передаваемые бюджетам городских округов (исполнение судебных актов)</t>
  </si>
  <si>
    <t>907 2 02 49999 04 0050 150</t>
  </si>
  <si>
    <t>907 2 02 49999 04 0051 150</t>
  </si>
  <si>
    <t>Александра Викторовна Парфененко</t>
  </si>
  <si>
    <t>77 38 83</t>
  </si>
  <si>
    <t>Субсидии на достижение целевых показателей по плану мероприятий ("дорожной карте") «Изменения в сфере образования в Томской области» в части повышения заработной платы педагогических работников муниципальных организаций дополнительного образования Томской области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</si>
  <si>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дошкольных образовательных организаций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</si>
  <si>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общеобразовательных организаций</t>
  </si>
  <si>
    <t>Субсидии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</si>
  <si>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в рамках государственной программы "Развитие молодежной политики, физической культуры и спорта в Томской области"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</si>
  <si>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Томской области в рамках государственной программы "Развитие культуры и туризма в Томской области"</t>
  </si>
  <si>
    <t>909 2 02 25169 04 0000 150</t>
  </si>
  <si>
    <t>909 2 02 25210 04 0000 150</t>
  </si>
  <si>
    <t>904 2 02 25228 04 0000 150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</si>
  <si>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</si>
  <si>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 реализацию мероприятий по поддержке молодежного предпринимательства (софинансирование расходов на создание, развитие и обеспечение деятельности муниципальных бизнес-инкубаторов, предусмотренных в муниципальных программах (подпрограммах), содержащих мероприятия, направленные на развитие малого и среднего предпринимательства)</t>
  </si>
  <si>
    <t>902 2 02 25527 04 0091 150</t>
  </si>
  <si>
    <t>902 2 02 25527 04 0093 150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</si>
  <si>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 реализацию мероприятий по поддержке молодежного предпринимательства (софинансирование расходов на создание, развитие и обеспечение деятельности муниципальных центров поддержки предпринимательства,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</si>
  <si>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 реализацию мероприятий по поддержке молодежного предпринимательства (софинансирование расходов на развитие и обеспечение деятельности микрофинансовых организаций,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</si>
  <si>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904 2 02 29999 04 0019 150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</si>
  <si>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</t>
  </si>
  <si>
    <t>Субсидии на внедрение целевой модели развития региональных систем дополнительного образования детей</t>
  </si>
  <si>
    <t>Субсидии на внедрение и функционирование целевой модели цифровой образовательной среды в общеобразовательных организациях</t>
  </si>
  <si>
    <t>907 2 02 29999 04 0023 150</t>
  </si>
  <si>
    <t>907 2 02 29999 04 0024 150</t>
  </si>
  <si>
    <t>Субсидии на софинансирование реализации проектов, отобранных по итогам проведения конкурса проектов в рамках государственной программы "Развитие культуры и туризма в Томской области"</t>
  </si>
  <si>
    <t>904 2 02 29999 04 0041 150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</si>
  <si>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образовательных организаций, занимающих должности врачей, а также среднего медицинского персонала</t>
  </si>
  <si>
    <t>907 2 02 29999 04 0056 150</t>
  </si>
  <si>
    <t>Субсидии на приобретение спортивного инвентаря и оборудования для спортивных школ</t>
  </si>
  <si>
    <t>904 2 02 29999 04 0057 150</t>
  </si>
  <si>
    <t>Субсидии на софинансирование расходных обязательств по решению вопросов местного значения, возникающих в связи с реализацией проектов, предложенных непосредственно населением муниципальных образований Томской области, отобранных на конкурсной основе</t>
  </si>
  <si>
    <t>954 2 02 29999 04 0061 150</t>
  </si>
  <si>
    <t>952 2 02 29999 04 0062 150</t>
  </si>
  <si>
    <t>909 2 02 29999 04 0066 150</t>
  </si>
  <si>
    <t>000 2 07 00000 00 0000 000</t>
  </si>
  <si>
    <t>Прочие безвозмездные поступления в бюджеты городских округов (реализация проектов, предложенных гражданами, проживающими на внегородских территориях ЗАТО Северск, отобранных на конкурсной основе, по обустройству объектов инфраструктуры в местах массового посещения - объект благоустройства «Мемориал славы воинам Великой Отечественной войны», находящийся в пос.Самусь)</t>
  </si>
  <si>
    <t>Прочие безвозмездные поступления</t>
  </si>
  <si>
    <t>954 2 07 04050 04 0064 150</t>
  </si>
  <si>
    <t>907 2 18 04010 04 0008 150</t>
  </si>
  <si>
    <t>Доходы бюджетов городских округов от возврата бюджетными учреждениями остатков субсидий прошлых лет (средства местного бюджета)</t>
  </si>
  <si>
    <t>907 2 18 04020 04 0008 150</t>
  </si>
  <si>
    <t>Доходы бюджетов городских округов от возврата автономными учреждениями остатков субсидий прошлых лет (средства местного бюджета)</t>
  </si>
  <si>
    <t>Доходы бюджетов городских округов от возврата иными организациями остатков субсидий прошлых лет (средства федерального и областного бюджетов)</t>
  </si>
  <si>
    <t>902 2 18 04030 04 0009 150</t>
  </si>
  <si>
    <t>4 455 081,17»;</t>
  </si>
  <si>
    <t>907 2 02 25169 04 0000 150</t>
  </si>
  <si>
    <t>907 2 02 25210 04 0000 150</t>
  </si>
  <si>
    <t>902 2 02 25527 04 0094 150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</si>
</sst>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2" fillId="2" borderId="0" xfId="2" applyFont="1" applyFill="1"/>
    <xf numFmtId="49" fontId="2" fillId="0" borderId="0" xfId="2" applyNumberFormat="1" applyFont="1" applyFill="1" applyAlignment="1">
      <alignment vertical="justify"/>
    </xf>
    <xf numFmtId="0" fontId="2" fillId="0" borderId="0" xfId="2" applyFont="1" applyFill="1"/>
    <xf numFmtId="49" fontId="2" fillId="0" borderId="0" xfId="2" applyNumberFormat="1" applyFont="1" applyFill="1" applyBorder="1" applyAlignment="1">
      <alignment horizontal="left" vertical="justify"/>
    </xf>
    <xf numFmtId="0" fontId="2" fillId="2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2" borderId="1" xfId="2" applyNumberFormat="1" applyFont="1" applyFill="1" applyBorder="1" applyAlignment="1">
      <alignment horizontal="center" vertical="center"/>
    </xf>
    <xf numFmtId="4" fontId="2" fillId="3" borderId="1" xfId="2" applyNumberFormat="1" applyFont="1" applyFill="1" applyBorder="1" applyAlignment="1">
      <alignment horizontal="center" vertical="center"/>
    </xf>
    <xf numFmtId="4" fontId="4" fillId="3" borderId="1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/>
    </xf>
    <xf numFmtId="0" fontId="2" fillId="2" borderId="1" xfId="2" applyFont="1" applyFill="1" applyBorder="1" applyAlignment="1">
      <alignment vertical="center"/>
    </xf>
    <xf numFmtId="49" fontId="2" fillId="2" borderId="1" xfId="2" applyNumberFormat="1" applyFont="1" applyFill="1" applyBorder="1" applyAlignment="1">
      <alignment horizontal="left" vertical="center"/>
    </xf>
    <xf numFmtId="4" fontId="4" fillId="0" borderId="1" xfId="2" applyNumberFormat="1" applyFont="1" applyFill="1" applyBorder="1" applyAlignment="1">
      <alignment horizontal="center" vertical="center"/>
    </xf>
    <xf numFmtId="4" fontId="2" fillId="0" borderId="1" xfId="2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49" fontId="2" fillId="0" borderId="0" xfId="2" applyNumberFormat="1" applyFont="1" applyFill="1" applyAlignment="1">
      <alignment horizontal="left" vertical="justify"/>
    </xf>
    <xf numFmtId="4" fontId="2" fillId="0" borderId="0" xfId="2" applyNumberFormat="1" applyFont="1" applyFill="1" applyBorder="1" applyAlignment="1">
      <alignment horizontal="left" vertical="center"/>
    </xf>
    <xf numFmtId="4" fontId="2" fillId="0" borderId="0" xfId="2" applyNumberFormat="1" applyFont="1" applyFill="1" applyBorder="1" applyAlignment="1">
      <alignment horizontal="center" vertical="center"/>
    </xf>
    <xf numFmtId="4" fontId="2" fillId="3" borderId="0" xfId="2" applyNumberFormat="1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justify" vertical="center" wrapText="1"/>
    </xf>
    <xf numFmtId="4" fontId="2" fillId="2" borderId="1" xfId="2" applyNumberFormat="1" applyFont="1" applyFill="1" applyBorder="1" applyAlignment="1">
      <alignment horizontal="center" vertical="center"/>
    </xf>
    <xf numFmtId="0" fontId="2" fillId="0" borderId="0" xfId="2" applyFont="1" applyFill="1" applyBorder="1"/>
    <xf numFmtId="49" fontId="2" fillId="0" borderId="0" xfId="2" applyNumberFormat="1" applyFont="1" applyFill="1" applyAlignment="1">
      <alignment horizontal="left" vertical="justify"/>
    </xf>
    <xf numFmtId="4" fontId="2" fillId="2" borderId="1" xfId="0" applyNumberFormat="1" applyFont="1" applyFill="1" applyBorder="1" applyAlignment="1">
      <alignment horizontal="justify" vertical="center" wrapText="1"/>
    </xf>
    <xf numFmtId="0" fontId="2" fillId="2" borderId="1" xfId="2" applyFont="1" applyFill="1" applyBorder="1" applyAlignment="1">
      <alignment horizontal="justify" vertical="center" wrapText="1"/>
    </xf>
    <xf numFmtId="4" fontId="2" fillId="0" borderId="1" xfId="2" applyNumberFormat="1" applyFont="1" applyFill="1" applyBorder="1" applyAlignment="1">
      <alignment horizontal="left" vertical="center" wrapText="1"/>
    </xf>
    <xf numFmtId="164" fontId="2" fillId="3" borderId="1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Alignment="1">
      <alignment horizontal="left" vertical="justify"/>
    </xf>
    <xf numFmtId="4" fontId="2" fillId="2" borderId="0" xfId="2" applyNumberFormat="1" applyFont="1" applyFill="1" applyBorder="1" applyAlignment="1">
      <alignment horizontal="left" vertical="center"/>
    </xf>
    <xf numFmtId="4" fontId="2" fillId="2" borderId="0" xfId="2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vertical="top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vertical="center" wrapText="1"/>
    </xf>
    <xf numFmtId="4" fontId="2" fillId="0" borderId="0" xfId="2" applyNumberFormat="1" applyFont="1" applyFill="1" applyAlignment="1">
      <alignment vertical="center"/>
    </xf>
    <xf numFmtId="4" fontId="2" fillId="0" borderId="1" xfId="0" applyNumberFormat="1" applyFont="1" applyFill="1" applyBorder="1" applyAlignment="1">
      <alignment horizontal="justify" vertical="center" wrapText="1"/>
    </xf>
    <xf numFmtId="4" fontId="6" fillId="2" borderId="1" xfId="2" applyNumberFormat="1" applyFont="1" applyFill="1" applyBorder="1" applyAlignment="1">
      <alignment horizontal="center" vertical="center"/>
    </xf>
    <xf numFmtId="49" fontId="2" fillId="2" borderId="0" xfId="2" applyNumberFormat="1" applyFont="1" applyFill="1" applyAlignment="1">
      <alignment vertical="justify"/>
    </xf>
    <xf numFmtId="2" fontId="2" fillId="0" borderId="0" xfId="2" applyNumberFormat="1" applyFont="1" applyFill="1" applyBorder="1" applyAlignment="1">
      <alignment horizontal="right" vertical="center"/>
    </xf>
    <xf numFmtId="2" fontId="2" fillId="0" borderId="0" xfId="2" applyNumberFormat="1" applyFont="1" applyFill="1" applyBorder="1" applyAlignment="1">
      <alignment vertical="center"/>
    </xf>
    <xf numFmtId="4" fontId="7" fillId="0" borderId="1" xfId="0" applyNumberFormat="1" applyFont="1" applyBorder="1"/>
    <xf numFmtId="4" fontId="2" fillId="0" borderId="1" xfId="0" applyNumberFormat="1" applyFont="1" applyBorder="1" applyAlignment="1">
      <alignment horizontal="left" vertical="center" wrapText="1"/>
    </xf>
    <xf numFmtId="4" fontId="2" fillId="0" borderId="0" xfId="2" applyNumberFormat="1" applyFont="1" applyFill="1"/>
    <xf numFmtId="4" fontId="2" fillId="0" borderId="1" xfId="0" applyNumberFormat="1" applyFont="1" applyBorder="1"/>
    <xf numFmtId="4" fontId="7" fillId="0" borderId="0" xfId="0" applyNumberFormat="1" applyFont="1" applyBorder="1"/>
    <xf numFmtId="4" fontId="2" fillId="2" borderId="1" xfId="2" applyNumberFormat="1" applyFont="1" applyFill="1" applyBorder="1" applyAlignment="1">
      <alignment horizontal="left" vertical="center"/>
    </xf>
    <xf numFmtId="49" fontId="2" fillId="0" borderId="0" xfId="2" applyNumberFormat="1" applyFont="1" applyFill="1" applyAlignment="1">
      <alignment horizontal="left" vertical="justify"/>
    </xf>
    <xf numFmtId="49" fontId="2" fillId="2" borderId="0" xfId="2" applyNumberFormat="1" applyFont="1" applyFill="1" applyAlignment="1">
      <alignment horizontal="left" vertical="justify"/>
    </xf>
    <xf numFmtId="0" fontId="2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_Приложение_06_доходы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193"/>
  <sheetViews>
    <sheetView tabSelected="1" view="pageBreakPreview" topLeftCell="A162" zoomScale="95" zoomScaleNormal="100" zoomScaleSheetLayoutView="95" workbookViewId="0">
      <selection activeCell="B179" sqref="B179"/>
    </sheetView>
  </sheetViews>
  <sheetFormatPr defaultColWidth="8.85546875" defaultRowHeight="15.75" x14ac:dyDescent="0.25"/>
  <cols>
    <col min="1" max="1" width="27.140625" style="1" customWidth="1"/>
    <col min="2" max="2" width="45.7109375" style="18" customWidth="1"/>
    <col min="3" max="3" width="16" style="3" customWidth="1"/>
    <col min="4" max="4" width="14.5703125" style="3" hidden="1" customWidth="1"/>
    <col min="5" max="5" width="13.7109375" style="3" hidden="1" customWidth="1"/>
    <col min="6" max="6" width="13.5703125" style="3" customWidth="1"/>
    <col min="7" max="7" width="15.28515625" style="3" customWidth="1"/>
    <col min="8" max="8" width="13.140625" style="3" bestFit="1" customWidth="1"/>
    <col min="9" max="9" width="8.85546875" style="3"/>
    <col min="10" max="10" width="19.85546875" style="3" customWidth="1"/>
    <col min="11" max="11" width="21.42578125" style="3" customWidth="1"/>
    <col min="12" max="12" width="18" style="3" customWidth="1"/>
    <col min="13" max="13" width="20.85546875" style="3" customWidth="1"/>
    <col min="14" max="16384" width="8.85546875" style="3"/>
  </cols>
  <sheetData>
    <row r="1" spans="1:9" ht="18.75" customHeight="1" x14ac:dyDescent="0.25">
      <c r="A1" s="3"/>
      <c r="B1" s="2" t="s">
        <v>157</v>
      </c>
      <c r="C1" s="48" t="s">
        <v>212</v>
      </c>
      <c r="D1" s="48"/>
      <c r="E1" s="48"/>
      <c r="F1" s="48"/>
      <c r="G1" s="48"/>
    </row>
    <row r="2" spans="1:9" ht="16.899999999999999" customHeight="1" x14ac:dyDescent="0.25">
      <c r="A2" s="3"/>
      <c r="B2" s="2" t="s">
        <v>155</v>
      </c>
      <c r="C2" s="48" t="s">
        <v>158</v>
      </c>
      <c r="D2" s="48"/>
      <c r="E2" s="48"/>
      <c r="F2" s="48"/>
      <c r="G2" s="48"/>
    </row>
    <row r="3" spans="1:9" s="1" customFormat="1" ht="15.6" customHeight="1" x14ac:dyDescent="0.25">
      <c r="B3" s="39" t="s">
        <v>156</v>
      </c>
      <c r="C3" s="49" t="s">
        <v>206</v>
      </c>
      <c r="D3" s="49"/>
      <c r="E3" s="49"/>
      <c r="F3" s="49"/>
      <c r="G3" s="49"/>
    </row>
    <row r="4" spans="1:9" ht="12.6" customHeight="1" x14ac:dyDescent="0.25">
      <c r="A4" s="3"/>
      <c r="B4" s="25"/>
      <c r="C4" s="25"/>
      <c r="D4" s="2"/>
      <c r="E4" s="2"/>
    </row>
    <row r="5" spans="1:9" ht="39.75" customHeight="1" x14ac:dyDescent="0.25">
      <c r="A5" s="50" t="s">
        <v>100</v>
      </c>
      <c r="B5" s="50"/>
      <c r="C5" s="50"/>
      <c r="D5" s="50"/>
      <c r="E5" s="50"/>
      <c r="F5" s="50"/>
      <c r="G5" s="50"/>
    </row>
    <row r="6" spans="1:9" ht="27.75" customHeight="1" x14ac:dyDescent="0.25">
      <c r="A6" s="24"/>
      <c r="B6" s="4"/>
      <c r="G6" s="40" t="s">
        <v>0</v>
      </c>
      <c r="H6" s="41"/>
      <c r="I6" s="41"/>
    </row>
    <row r="7" spans="1:9" ht="59.45" customHeight="1" x14ac:dyDescent="0.25">
      <c r="A7" s="5" t="s">
        <v>101</v>
      </c>
      <c r="B7" s="6" t="s">
        <v>1</v>
      </c>
      <c r="C7" s="7" t="s">
        <v>209</v>
      </c>
      <c r="D7" s="7" t="s">
        <v>207</v>
      </c>
      <c r="E7" s="7" t="s">
        <v>208</v>
      </c>
      <c r="F7" s="7" t="s">
        <v>207</v>
      </c>
      <c r="G7" s="7" t="s">
        <v>210</v>
      </c>
    </row>
    <row r="8" spans="1:9" ht="18" customHeight="1" x14ac:dyDescent="0.25">
      <c r="A8" s="5">
        <v>1</v>
      </c>
      <c r="B8" s="6">
        <v>2</v>
      </c>
      <c r="C8" s="8">
        <v>3</v>
      </c>
      <c r="D8" s="8">
        <v>4</v>
      </c>
      <c r="E8" s="8" t="s">
        <v>2</v>
      </c>
      <c r="F8" s="6">
        <v>4</v>
      </c>
      <c r="G8" s="6">
        <v>5</v>
      </c>
    </row>
    <row r="9" spans="1:9" s="12" customFormat="1" ht="31.5" customHeight="1" x14ac:dyDescent="0.2">
      <c r="A9" s="9"/>
      <c r="B9" s="27" t="s">
        <v>3</v>
      </c>
      <c r="C9" s="23">
        <f>C10+C26</f>
        <v>1073777.1000000001</v>
      </c>
      <c r="D9" s="23">
        <f t="shared" ref="D9:F9" si="0">D10+D26</f>
        <v>1.23</v>
      </c>
      <c r="E9" s="23" t="e">
        <f t="shared" si="0"/>
        <v>#REF!</v>
      </c>
      <c r="F9" s="23">
        <f t="shared" si="0"/>
        <v>20769.760000000002</v>
      </c>
      <c r="G9" s="23">
        <f>G10+G26</f>
        <v>1094546.8600000001</v>
      </c>
    </row>
    <row r="10" spans="1:9" ht="22.15" customHeight="1" x14ac:dyDescent="0.25">
      <c r="A10" s="13"/>
      <c r="B10" s="27" t="s">
        <v>4</v>
      </c>
      <c r="C10" s="23">
        <f>C11+C13+C15+C20+C23+C25</f>
        <v>936302.93</v>
      </c>
      <c r="D10" s="23">
        <f t="shared" ref="D10:F10" si="1">D11+D13+D15+D20+D23+D25</f>
        <v>1.23</v>
      </c>
      <c r="E10" s="23" t="e">
        <f t="shared" si="1"/>
        <v>#REF!</v>
      </c>
      <c r="F10" s="23">
        <f t="shared" si="1"/>
        <v>8526.66</v>
      </c>
      <c r="G10" s="23">
        <f>G11+G13+G15+G20+G23+G25</f>
        <v>944829.59000000008</v>
      </c>
    </row>
    <row r="11" spans="1:9" ht="23.45" customHeight="1" x14ac:dyDescent="0.25">
      <c r="A11" s="14" t="s">
        <v>97</v>
      </c>
      <c r="B11" s="27" t="s">
        <v>95</v>
      </c>
      <c r="C11" s="23">
        <f>C12</f>
        <v>682128.17</v>
      </c>
      <c r="D11" s="23">
        <f t="shared" ref="D11:F11" si="2">D12</f>
        <v>0</v>
      </c>
      <c r="E11" s="23">
        <f t="shared" si="2"/>
        <v>0</v>
      </c>
      <c r="F11" s="23">
        <f t="shared" si="2"/>
        <v>7000</v>
      </c>
      <c r="G11" s="23">
        <f>G12</f>
        <v>689128.17</v>
      </c>
    </row>
    <row r="12" spans="1:9" ht="23.45" customHeight="1" x14ac:dyDescent="0.25">
      <c r="A12" s="14" t="s">
        <v>96</v>
      </c>
      <c r="B12" s="22" t="s">
        <v>5</v>
      </c>
      <c r="C12" s="23">
        <v>682128.17</v>
      </c>
      <c r="D12" s="10"/>
      <c r="E12" s="15"/>
      <c r="F12" s="16">
        <v>7000</v>
      </c>
      <c r="G12" s="23">
        <f>C12+F12</f>
        <v>689128.17</v>
      </c>
    </row>
    <row r="13" spans="1:9" ht="55.15" customHeight="1" x14ac:dyDescent="0.25">
      <c r="A13" s="14" t="s">
        <v>104</v>
      </c>
      <c r="B13" s="22" t="s">
        <v>103</v>
      </c>
      <c r="C13" s="23">
        <f>C14</f>
        <v>8496</v>
      </c>
      <c r="D13" s="23">
        <f t="shared" ref="D13:F13" si="3">D14</f>
        <v>0</v>
      </c>
      <c r="E13" s="23">
        <f t="shared" si="3"/>
        <v>0</v>
      </c>
      <c r="F13" s="23">
        <f t="shared" si="3"/>
        <v>411.81</v>
      </c>
      <c r="G13" s="23">
        <f>G14</f>
        <v>8907.81</v>
      </c>
    </row>
    <row r="14" spans="1:9" ht="55.15" customHeight="1" x14ac:dyDescent="0.25">
      <c r="A14" s="14" t="s">
        <v>105</v>
      </c>
      <c r="B14" s="26" t="s">
        <v>6</v>
      </c>
      <c r="C14" s="23">
        <v>8496</v>
      </c>
      <c r="D14" s="10"/>
      <c r="E14" s="15"/>
      <c r="F14" s="16">
        <v>411.81</v>
      </c>
      <c r="G14" s="23">
        <f>C14+F14</f>
        <v>8907.81</v>
      </c>
    </row>
    <row r="15" spans="1:9" ht="24.75" customHeight="1" x14ac:dyDescent="0.25">
      <c r="A15" s="14" t="s">
        <v>7</v>
      </c>
      <c r="B15" s="22" t="s">
        <v>8</v>
      </c>
      <c r="C15" s="23">
        <f>C16+C17+C18+C19</f>
        <v>91244.41</v>
      </c>
      <c r="D15" s="23">
        <f t="shared" ref="D15:F15" si="4">D16+D17+D18+D19</f>
        <v>0</v>
      </c>
      <c r="E15" s="23">
        <f t="shared" si="4"/>
        <v>0</v>
      </c>
      <c r="F15" s="23">
        <f t="shared" si="4"/>
        <v>253.2</v>
      </c>
      <c r="G15" s="23">
        <f>G16+G17+G18+G19</f>
        <v>91497.61</v>
      </c>
    </row>
    <row r="16" spans="1:9" ht="40.9" customHeight="1" x14ac:dyDescent="0.25">
      <c r="A16" s="14" t="s">
        <v>9</v>
      </c>
      <c r="B16" s="22" t="s">
        <v>10</v>
      </c>
      <c r="C16" s="23">
        <v>46478</v>
      </c>
      <c r="D16" s="10"/>
      <c r="E16" s="15"/>
      <c r="F16" s="16"/>
      <c r="G16" s="23">
        <f t="shared" ref="G16:G18" si="5">C16+F16</f>
        <v>46478</v>
      </c>
    </row>
    <row r="17" spans="1:7" ht="36.6" customHeight="1" x14ac:dyDescent="0.25">
      <c r="A17" s="14" t="s">
        <v>11</v>
      </c>
      <c r="B17" s="22" t="s">
        <v>12</v>
      </c>
      <c r="C17" s="23">
        <v>43848</v>
      </c>
      <c r="D17" s="10"/>
      <c r="E17" s="15"/>
      <c r="F17" s="16"/>
      <c r="G17" s="23">
        <f t="shared" si="5"/>
        <v>43848</v>
      </c>
    </row>
    <row r="18" spans="1:7" ht="25.15" customHeight="1" x14ac:dyDescent="0.25">
      <c r="A18" s="14" t="s">
        <v>13</v>
      </c>
      <c r="B18" s="22" t="s">
        <v>14</v>
      </c>
      <c r="C18" s="23">
        <v>55.1</v>
      </c>
      <c r="D18" s="10"/>
      <c r="E18" s="15"/>
      <c r="F18" s="16">
        <v>253.2</v>
      </c>
      <c r="G18" s="23">
        <f t="shared" si="5"/>
        <v>308.3</v>
      </c>
    </row>
    <row r="19" spans="1:7" ht="57.6" customHeight="1" x14ac:dyDescent="0.25">
      <c r="A19" s="14" t="s">
        <v>147</v>
      </c>
      <c r="B19" s="22" t="s">
        <v>148</v>
      </c>
      <c r="C19" s="23">
        <v>863.31</v>
      </c>
      <c r="D19" s="10"/>
      <c r="E19" s="15"/>
      <c r="F19" s="16"/>
      <c r="G19" s="23">
        <f>C19+F19</f>
        <v>863.31</v>
      </c>
    </row>
    <row r="20" spans="1:7" ht="27.75" customHeight="1" x14ac:dyDescent="0.25">
      <c r="A20" s="14" t="s">
        <v>15</v>
      </c>
      <c r="B20" s="22" t="s">
        <v>16</v>
      </c>
      <c r="C20" s="23">
        <f>C21+C22</f>
        <v>141393.35</v>
      </c>
      <c r="D20" s="23">
        <f t="shared" ref="D20:F20" si="6">D21+D22</f>
        <v>0</v>
      </c>
      <c r="E20" s="23">
        <f t="shared" si="6"/>
        <v>0</v>
      </c>
      <c r="F20" s="23">
        <f t="shared" si="6"/>
        <v>861.65</v>
      </c>
      <c r="G20" s="23">
        <f>G21+G22</f>
        <v>142255</v>
      </c>
    </row>
    <row r="21" spans="1:7" ht="21.6" customHeight="1" x14ac:dyDescent="0.25">
      <c r="A21" s="14" t="s">
        <v>17</v>
      </c>
      <c r="B21" s="22" t="s">
        <v>18</v>
      </c>
      <c r="C21" s="23">
        <v>33103</v>
      </c>
      <c r="D21" s="10"/>
      <c r="E21" s="15"/>
      <c r="F21" s="16"/>
      <c r="G21" s="23">
        <f>C21+F21</f>
        <v>33103</v>
      </c>
    </row>
    <row r="22" spans="1:7" ht="24" customHeight="1" x14ac:dyDescent="0.25">
      <c r="A22" s="14" t="s">
        <v>94</v>
      </c>
      <c r="B22" s="22" t="s">
        <v>19</v>
      </c>
      <c r="C22" s="23">
        <v>108290.35</v>
      </c>
      <c r="D22" s="10"/>
      <c r="E22" s="15"/>
      <c r="F22" s="16">
        <v>861.65</v>
      </c>
      <c r="G22" s="23">
        <f>C22+F22</f>
        <v>109152</v>
      </c>
    </row>
    <row r="23" spans="1:7" ht="39" customHeight="1" x14ac:dyDescent="0.25">
      <c r="A23" s="14" t="s">
        <v>89</v>
      </c>
      <c r="B23" s="28" t="s">
        <v>90</v>
      </c>
      <c r="C23" s="23">
        <f>C24</f>
        <v>1</v>
      </c>
      <c r="D23" s="23">
        <f>D24</f>
        <v>1.23</v>
      </c>
      <c r="E23" s="29"/>
      <c r="F23" s="16"/>
      <c r="G23" s="23">
        <f>G24</f>
        <v>1</v>
      </c>
    </row>
    <row r="24" spans="1:7" ht="40.5" customHeight="1" x14ac:dyDescent="0.25">
      <c r="A24" s="14" t="s">
        <v>91</v>
      </c>
      <c r="B24" s="28" t="s">
        <v>92</v>
      </c>
      <c r="C24" s="23">
        <v>1</v>
      </c>
      <c r="D24" s="23">
        <v>1.23</v>
      </c>
      <c r="E24" s="29"/>
      <c r="F24" s="16"/>
      <c r="G24" s="23">
        <f>C24+F24</f>
        <v>1</v>
      </c>
    </row>
    <row r="25" spans="1:7" ht="25.15" customHeight="1" x14ac:dyDescent="0.25">
      <c r="A25" s="14" t="s">
        <v>20</v>
      </c>
      <c r="B25" s="22" t="s">
        <v>21</v>
      </c>
      <c r="C25" s="23">
        <v>13040</v>
      </c>
      <c r="D25" s="10"/>
      <c r="E25" s="11" t="e">
        <f>SUM(#REF!)</f>
        <v>#REF!</v>
      </c>
      <c r="F25" s="16"/>
      <c r="G25" s="23">
        <f>C25+F25</f>
        <v>13040</v>
      </c>
    </row>
    <row r="26" spans="1:7" ht="24.75" customHeight="1" x14ac:dyDescent="0.25">
      <c r="A26" s="14"/>
      <c r="B26" s="27" t="s">
        <v>22</v>
      </c>
      <c r="C26" s="23">
        <f>C27+C39+C42+C45+C46+C41</f>
        <v>137474.16999999998</v>
      </c>
      <c r="D26" s="23">
        <f t="shared" ref="D26:F26" si="7">D27+D39+D42+D45+D46+D41</f>
        <v>0</v>
      </c>
      <c r="E26" s="23">
        <f t="shared" si="7"/>
        <v>0</v>
      </c>
      <c r="F26" s="23">
        <f t="shared" si="7"/>
        <v>12243.1</v>
      </c>
      <c r="G26" s="23">
        <f>G27+G39+G42+G45+G46+G41</f>
        <v>149717.26999999999</v>
      </c>
    </row>
    <row r="27" spans="1:7" ht="60" customHeight="1" x14ac:dyDescent="0.25">
      <c r="A27" s="14" t="s">
        <v>23</v>
      </c>
      <c r="B27" s="27" t="s">
        <v>24</v>
      </c>
      <c r="C27" s="23">
        <f>C28+C29+C32+C33</f>
        <v>84958.959999999992</v>
      </c>
      <c r="D27" s="10"/>
      <c r="E27" s="15"/>
      <c r="F27" s="16"/>
      <c r="G27" s="23">
        <f>G28+G29+G32+G33</f>
        <v>84958.959999999992</v>
      </c>
    </row>
    <row r="28" spans="1:7" ht="89.45" customHeight="1" x14ac:dyDescent="0.25">
      <c r="A28" s="14" t="s">
        <v>25</v>
      </c>
      <c r="B28" s="27" t="s">
        <v>26</v>
      </c>
      <c r="C28" s="23">
        <v>14.1</v>
      </c>
      <c r="D28" s="10"/>
      <c r="E28" s="15"/>
      <c r="F28" s="16"/>
      <c r="G28" s="23">
        <f>C28+F28</f>
        <v>14.1</v>
      </c>
    </row>
    <row r="29" spans="1:7" ht="30.75" customHeight="1" x14ac:dyDescent="0.25">
      <c r="A29" s="14"/>
      <c r="B29" s="26" t="s">
        <v>27</v>
      </c>
      <c r="C29" s="23">
        <f>C30+C31</f>
        <v>47458.9</v>
      </c>
      <c r="D29" s="10"/>
      <c r="E29" s="11">
        <f>E30+E31</f>
        <v>0</v>
      </c>
      <c r="F29" s="16"/>
      <c r="G29" s="23">
        <f>G30+G31</f>
        <v>47458.9</v>
      </c>
    </row>
    <row r="30" spans="1:7" ht="117" customHeight="1" x14ac:dyDescent="0.25">
      <c r="A30" s="14" t="s">
        <v>28</v>
      </c>
      <c r="B30" s="26" t="s">
        <v>29</v>
      </c>
      <c r="C30" s="23">
        <v>22457.5</v>
      </c>
      <c r="D30" s="10"/>
      <c r="E30" s="16"/>
      <c r="F30" s="16"/>
      <c r="G30" s="23">
        <f>C30+F30</f>
        <v>22457.5</v>
      </c>
    </row>
    <row r="31" spans="1:7" ht="129" customHeight="1" x14ac:dyDescent="0.25">
      <c r="A31" s="14" t="s">
        <v>30</v>
      </c>
      <c r="B31" s="26" t="s">
        <v>31</v>
      </c>
      <c r="C31" s="23">
        <v>25001.4</v>
      </c>
      <c r="D31" s="10"/>
      <c r="E31" s="16"/>
      <c r="F31" s="16"/>
      <c r="G31" s="23">
        <f>C31+F31</f>
        <v>25001.4</v>
      </c>
    </row>
    <row r="32" spans="1:7" ht="87.75" customHeight="1" x14ac:dyDescent="0.25">
      <c r="A32" s="14" t="s">
        <v>32</v>
      </c>
      <c r="B32" s="26" t="s">
        <v>33</v>
      </c>
      <c r="C32" s="23">
        <v>12</v>
      </c>
      <c r="D32" s="10"/>
      <c r="E32" s="16"/>
      <c r="F32" s="16"/>
      <c r="G32" s="23">
        <f>C32+F32</f>
        <v>12</v>
      </c>
    </row>
    <row r="33" spans="1:12" ht="117" customHeight="1" x14ac:dyDescent="0.25">
      <c r="A33" s="14" t="s">
        <v>34</v>
      </c>
      <c r="B33" s="26" t="s">
        <v>35</v>
      </c>
      <c r="C33" s="23">
        <f>C34+C35+C36+C37+C38</f>
        <v>37473.96</v>
      </c>
      <c r="D33" s="10"/>
      <c r="E33" s="11">
        <f>E34+E35+E36+E37+E38</f>
        <v>0</v>
      </c>
      <c r="F33" s="16"/>
      <c r="G33" s="23">
        <f>G34+G35+G36+G37+G38</f>
        <v>37473.96</v>
      </c>
    </row>
    <row r="34" spans="1:12" ht="68.25" customHeight="1" x14ac:dyDescent="0.25">
      <c r="A34" s="14" t="s">
        <v>36</v>
      </c>
      <c r="B34" s="26" t="s">
        <v>37</v>
      </c>
      <c r="C34" s="23">
        <v>23777.87</v>
      </c>
      <c r="D34" s="10"/>
      <c r="E34" s="16"/>
      <c r="F34" s="16"/>
      <c r="G34" s="23">
        <f t="shared" ref="G34:G37" si="8">C34+F34</f>
        <v>23777.87</v>
      </c>
    </row>
    <row r="35" spans="1:12" ht="69.75" customHeight="1" x14ac:dyDescent="0.25">
      <c r="A35" s="14" t="s">
        <v>38</v>
      </c>
      <c r="B35" s="26" t="s">
        <v>39</v>
      </c>
      <c r="C35" s="23">
        <v>7322.3</v>
      </c>
      <c r="D35" s="10"/>
      <c r="E35" s="16"/>
      <c r="F35" s="16"/>
      <c r="G35" s="23">
        <f t="shared" si="8"/>
        <v>7322.3</v>
      </c>
    </row>
    <row r="36" spans="1:12" ht="69.75" customHeight="1" x14ac:dyDescent="0.25">
      <c r="A36" s="14" t="s">
        <v>40</v>
      </c>
      <c r="B36" s="26" t="s">
        <v>41</v>
      </c>
      <c r="C36" s="23">
        <v>1025.1500000000001</v>
      </c>
      <c r="D36" s="10"/>
      <c r="E36" s="16"/>
      <c r="F36" s="16"/>
      <c r="G36" s="23">
        <f t="shared" si="8"/>
        <v>1025.1500000000001</v>
      </c>
    </row>
    <row r="37" spans="1:12" ht="70.5" customHeight="1" x14ac:dyDescent="0.25">
      <c r="A37" s="14" t="s">
        <v>42</v>
      </c>
      <c r="B37" s="26" t="s">
        <v>43</v>
      </c>
      <c r="C37" s="23">
        <v>1152.04</v>
      </c>
      <c r="D37" s="10"/>
      <c r="E37" s="16"/>
      <c r="F37" s="16"/>
      <c r="G37" s="23">
        <f t="shared" si="8"/>
        <v>1152.04</v>
      </c>
    </row>
    <row r="38" spans="1:12" ht="72" customHeight="1" x14ac:dyDescent="0.25">
      <c r="A38" s="14" t="s">
        <v>44</v>
      </c>
      <c r="B38" s="26" t="s">
        <v>45</v>
      </c>
      <c r="C38" s="23">
        <v>4196.6000000000004</v>
      </c>
      <c r="D38" s="10"/>
      <c r="E38" s="16"/>
      <c r="F38" s="16"/>
      <c r="G38" s="23">
        <f>C38+F38</f>
        <v>4196.6000000000004</v>
      </c>
    </row>
    <row r="39" spans="1:12" ht="39" customHeight="1" x14ac:dyDescent="0.25">
      <c r="A39" s="14" t="s">
        <v>46</v>
      </c>
      <c r="B39" s="22" t="s">
        <v>47</v>
      </c>
      <c r="C39" s="23">
        <f>C40</f>
        <v>14198.51</v>
      </c>
      <c r="D39" s="23">
        <f t="shared" ref="D39:F39" si="9">D40</f>
        <v>0</v>
      </c>
      <c r="E39" s="23">
        <f t="shared" si="9"/>
        <v>0</v>
      </c>
      <c r="F39" s="23">
        <f t="shared" si="9"/>
        <v>5743.1</v>
      </c>
      <c r="G39" s="23">
        <f>G40</f>
        <v>19941.61</v>
      </c>
    </row>
    <row r="40" spans="1:12" ht="41.25" customHeight="1" x14ac:dyDescent="0.25">
      <c r="A40" s="14" t="s">
        <v>48</v>
      </c>
      <c r="B40" s="22" t="s">
        <v>49</v>
      </c>
      <c r="C40" s="23">
        <v>14198.51</v>
      </c>
      <c r="D40" s="10"/>
      <c r="E40" s="15"/>
      <c r="F40" s="16">
        <v>5743.1</v>
      </c>
      <c r="G40" s="23">
        <f>C40+F40</f>
        <v>19941.61</v>
      </c>
    </row>
    <row r="41" spans="1:12" ht="39.75" customHeight="1" x14ac:dyDescent="0.25">
      <c r="A41" s="14" t="s">
        <v>50</v>
      </c>
      <c r="B41" s="22" t="s">
        <v>102</v>
      </c>
      <c r="C41" s="23">
        <v>7104</v>
      </c>
      <c r="D41" s="10"/>
      <c r="E41" s="15"/>
      <c r="F41" s="16"/>
      <c r="G41" s="23">
        <f>C41+F41</f>
        <v>7104</v>
      </c>
    </row>
    <row r="42" spans="1:12" ht="41.25" customHeight="1" x14ac:dyDescent="0.25">
      <c r="A42" s="14" t="s">
        <v>51</v>
      </c>
      <c r="B42" s="22" t="s">
        <v>52</v>
      </c>
      <c r="C42" s="23">
        <f>C43+C44</f>
        <v>19937.18</v>
      </c>
      <c r="D42" s="23">
        <f t="shared" ref="D42:F42" si="10">D43+D44</f>
        <v>0</v>
      </c>
      <c r="E42" s="23">
        <f t="shared" si="10"/>
        <v>0</v>
      </c>
      <c r="F42" s="23">
        <f t="shared" si="10"/>
        <v>5205.8999999999996</v>
      </c>
      <c r="G42" s="23">
        <f>G43+G44</f>
        <v>25143.08</v>
      </c>
    </row>
    <row r="43" spans="1:12" ht="137.25" customHeight="1" x14ac:dyDescent="0.25">
      <c r="A43" s="14" t="s">
        <v>53</v>
      </c>
      <c r="B43" s="26" t="s">
        <v>54</v>
      </c>
      <c r="C43" s="23">
        <v>19687.18</v>
      </c>
      <c r="D43" s="10"/>
      <c r="E43" s="16"/>
      <c r="F43" s="16">
        <f>3705.9+1500</f>
        <v>5205.8999999999996</v>
      </c>
      <c r="G43" s="23">
        <f t="shared" ref="G43:G44" si="11">C43+F43</f>
        <v>24893.08</v>
      </c>
    </row>
    <row r="44" spans="1:12" ht="73.5" customHeight="1" x14ac:dyDescent="0.25">
      <c r="A44" s="14" t="s">
        <v>55</v>
      </c>
      <c r="B44" s="22" t="s">
        <v>56</v>
      </c>
      <c r="C44" s="23">
        <v>250</v>
      </c>
      <c r="D44" s="10"/>
      <c r="E44" s="16"/>
      <c r="F44" s="16"/>
      <c r="G44" s="23">
        <f t="shared" si="11"/>
        <v>250</v>
      </c>
    </row>
    <row r="45" spans="1:12" ht="25.5" customHeight="1" x14ac:dyDescent="0.25">
      <c r="A45" s="14" t="s">
        <v>57</v>
      </c>
      <c r="B45" s="22" t="s">
        <v>58</v>
      </c>
      <c r="C45" s="23">
        <v>11099.12</v>
      </c>
      <c r="D45" s="10"/>
      <c r="E45" s="16"/>
      <c r="F45" s="16">
        <v>404.6</v>
      </c>
      <c r="G45" s="23">
        <f>C45+F45</f>
        <v>11503.720000000001</v>
      </c>
    </row>
    <row r="46" spans="1:12" ht="25.5" customHeight="1" x14ac:dyDescent="0.25">
      <c r="A46" s="14" t="s">
        <v>59</v>
      </c>
      <c r="B46" s="22" t="s">
        <v>60</v>
      </c>
      <c r="C46" s="23">
        <v>176.4</v>
      </c>
      <c r="D46" s="10"/>
      <c r="E46" s="16"/>
      <c r="F46" s="16">
        <v>889.5</v>
      </c>
      <c r="G46" s="23">
        <f>C46+F46</f>
        <v>1065.9000000000001</v>
      </c>
    </row>
    <row r="47" spans="1:12" ht="30.75" customHeight="1" x14ac:dyDescent="0.25">
      <c r="A47" s="14" t="s">
        <v>61</v>
      </c>
      <c r="B47" s="22" t="s">
        <v>62</v>
      </c>
      <c r="C47" s="23">
        <f>C48+C137+C139+C144</f>
        <v>3307041.8299999996</v>
      </c>
      <c r="D47" s="23">
        <f t="shared" ref="D47:E47" si="12">D48+D137+D139+D144</f>
        <v>74325.299999999988</v>
      </c>
      <c r="E47" s="23">
        <f t="shared" si="12"/>
        <v>-1672358.9899999998</v>
      </c>
      <c r="F47" s="23">
        <f>F48+F137+F139+F144</f>
        <v>53492.480000000003</v>
      </c>
      <c r="G47" s="23">
        <f>G48+G137+G139+G144</f>
        <v>3360534.31</v>
      </c>
      <c r="J47" s="46"/>
      <c r="K47" s="46"/>
      <c r="L47" s="46"/>
    </row>
    <row r="48" spans="1:12" ht="57.75" customHeight="1" x14ac:dyDescent="0.25">
      <c r="A48" s="14" t="s">
        <v>63</v>
      </c>
      <c r="B48" s="22" t="s">
        <v>64</v>
      </c>
      <c r="C48" s="23">
        <f>C49+C54+C97+C125</f>
        <v>3315371.1999999997</v>
      </c>
      <c r="D48" s="23">
        <f>D49+D54+D97+D125</f>
        <v>74325.299999999988</v>
      </c>
      <c r="E48" s="23">
        <f>E49+E54+E97+E125</f>
        <v>-1672358.9899999998</v>
      </c>
      <c r="F48" s="23">
        <f>F49+F54+F97+F125</f>
        <v>53220.76</v>
      </c>
      <c r="G48" s="23">
        <f>G49+G54+G97+G125</f>
        <v>3368591.96</v>
      </c>
      <c r="J48" s="45">
        <v>3315371197.4099998</v>
      </c>
      <c r="K48" s="45">
        <v>53220762.009999998</v>
      </c>
      <c r="L48" s="45">
        <v>3368591959.4200001</v>
      </c>
    </row>
    <row r="49" spans="1:7" ht="44.25" customHeight="1" x14ac:dyDescent="0.25">
      <c r="A49" s="14" t="s">
        <v>107</v>
      </c>
      <c r="B49" s="22" t="s">
        <v>87</v>
      </c>
      <c r="C49" s="23">
        <f>SUM(C50:C53)</f>
        <v>1223112.8</v>
      </c>
      <c r="D49" s="23">
        <f t="shared" ref="D49:F49" si="13">SUM(D50:D53)</f>
        <v>0</v>
      </c>
      <c r="E49" s="23">
        <f t="shared" si="13"/>
        <v>-1108595</v>
      </c>
      <c r="F49" s="38">
        <f t="shared" si="13"/>
        <v>0</v>
      </c>
      <c r="G49" s="23">
        <f>SUM(G50:G53)</f>
        <v>1223112.8</v>
      </c>
    </row>
    <row r="50" spans="1:7" ht="90" customHeight="1" x14ac:dyDescent="0.25">
      <c r="A50" s="14" t="s">
        <v>108</v>
      </c>
      <c r="B50" s="22" t="s">
        <v>65</v>
      </c>
      <c r="C50" s="23">
        <v>242417</v>
      </c>
      <c r="D50" s="10"/>
      <c r="E50" s="10">
        <f t="shared" ref="E50:E131" si="14">D50-C50</f>
        <v>-242417</v>
      </c>
      <c r="F50" s="16"/>
      <c r="G50" s="23">
        <f>C50+F50</f>
        <v>242417</v>
      </c>
    </row>
    <row r="51" spans="1:7" ht="61.5" customHeight="1" x14ac:dyDescent="0.25">
      <c r="A51" s="14" t="s">
        <v>109</v>
      </c>
      <c r="B51" s="22" t="s">
        <v>66</v>
      </c>
      <c r="C51" s="23">
        <v>130530</v>
      </c>
      <c r="D51" s="10"/>
      <c r="E51" s="10">
        <f t="shared" si="14"/>
        <v>-130530</v>
      </c>
      <c r="F51" s="16"/>
      <c r="G51" s="23">
        <f t="shared" ref="G51:G53" si="15">C51+F51</f>
        <v>130530</v>
      </c>
    </row>
    <row r="52" spans="1:7" ht="57.75" customHeight="1" x14ac:dyDescent="0.25">
      <c r="A52" s="14" t="s">
        <v>110</v>
      </c>
      <c r="B52" s="22" t="s">
        <v>150</v>
      </c>
      <c r="C52" s="23">
        <v>114517.8</v>
      </c>
      <c r="D52" s="10"/>
      <c r="E52" s="10"/>
      <c r="F52" s="16"/>
      <c r="G52" s="23">
        <f t="shared" si="15"/>
        <v>114517.8</v>
      </c>
    </row>
    <row r="53" spans="1:7" ht="81" customHeight="1" x14ac:dyDescent="0.25">
      <c r="A53" s="14" t="s">
        <v>111</v>
      </c>
      <c r="B53" s="22" t="s">
        <v>67</v>
      </c>
      <c r="C53" s="23">
        <v>735648</v>
      </c>
      <c r="D53" s="16"/>
      <c r="E53" s="10">
        <f t="shared" si="14"/>
        <v>-735648</v>
      </c>
      <c r="F53" s="16"/>
      <c r="G53" s="23">
        <f t="shared" si="15"/>
        <v>735648</v>
      </c>
    </row>
    <row r="54" spans="1:7" ht="57.75" customHeight="1" x14ac:dyDescent="0.25">
      <c r="A54" s="14" t="s">
        <v>112</v>
      </c>
      <c r="B54" s="22" t="s">
        <v>88</v>
      </c>
      <c r="C54" s="23">
        <f>SUM(C55:C71)</f>
        <v>542754.24000000011</v>
      </c>
      <c r="D54" s="23">
        <f>SUM(D55:D71)</f>
        <v>74175.299999999988</v>
      </c>
      <c r="E54" s="23">
        <f>SUM(E55:E71)</f>
        <v>37966.69999999999</v>
      </c>
      <c r="F54" s="23">
        <f>SUM(F55:F71)</f>
        <v>33401</v>
      </c>
      <c r="G54" s="23">
        <f>SUM(G55:G71)</f>
        <v>576155.24000000011</v>
      </c>
    </row>
    <row r="55" spans="1:7" ht="155.25" customHeight="1" x14ac:dyDescent="0.25">
      <c r="A55" s="35" t="s">
        <v>160</v>
      </c>
      <c r="B55" s="22" t="s">
        <v>159</v>
      </c>
      <c r="C55" s="16">
        <v>16100.1</v>
      </c>
      <c r="D55" s="16"/>
      <c r="E55" s="10"/>
      <c r="F55" s="16"/>
      <c r="G55" s="23">
        <f t="shared" ref="G55:G70" si="16">C55+F55</f>
        <v>16100.1</v>
      </c>
    </row>
    <row r="56" spans="1:7" ht="162.75" customHeight="1" x14ac:dyDescent="0.25">
      <c r="A56" s="35" t="s">
        <v>161</v>
      </c>
      <c r="B56" s="22" t="s">
        <v>162</v>
      </c>
      <c r="C56" s="16">
        <v>32043.200000000001</v>
      </c>
      <c r="D56" s="16"/>
      <c r="E56" s="10"/>
      <c r="F56" s="16"/>
      <c r="G56" s="23">
        <f t="shared" si="16"/>
        <v>32043.200000000001</v>
      </c>
    </row>
    <row r="57" spans="1:7" ht="112.5" customHeight="1" x14ac:dyDescent="0.25">
      <c r="A57" s="35" t="s">
        <v>163</v>
      </c>
      <c r="B57" s="22" t="s">
        <v>164</v>
      </c>
      <c r="C57" s="16">
        <v>25000</v>
      </c>
      <c r="D57" s="16"/>
      <c r="E57" s="10"/>
      <c r="F57" s="16"/>
      <c r="G57" s="23">
        <f t="shared" si="16"/>
        <v>25000</v>
      </c>
    </row>
    <row r="58" spans="1:7" ht="73.5" customHeight="1" x14ac:dyDescent="0.25">
      <c r="A58" s="35" t="s">
        <v>284</v>
      </c>
      <c r="B58" s="22" t="s">
        <v>221</v>
      </c>
      <c r="C58" s="16">
        <v>1600.3</v>
      </c>
      <c r="D58" s="16"/>
      <c r="E58" s="10"/>
      <c r="F58" s="16">
        <v>-1600.3</v>
      </c>
      <c r="G58" s="23">
        <f t="shared" si="16"/>
        <v>0</v>
      </c>
    </row>
    <row r="59" spans="1:7" ht="73.5" customHeight="1" x14ac:dyDescent="0.25">
      <c r="A59" s="35" t="s">
        <v>248</v>
      </c>
      <c r="B59" s="22" t="s">
        <v>221</v>
      </c>
      <c r="C59" s="16"/>
      <c r="D59" s="16"/>
      <c r="E59" s="10"/>
      <c r="F59" s="16">
        <v>1600.3</v>
      </c>
      <c r="G59" s="23">
        <f t="shared" si="16"/>
        <v>1600.3</v>
      </c>
    </row>
    <row r="60" spans="1:7" ht="100.5" customHeight="1" x14ac:dyDescent="0.25">
      <c r="A60" s="35" t="s">
        <v>285</v>
      </c>
      <c r="B60" s="22" t="s">
        <v>222</v>
      </c>
      <c r="C60" s="16">
        <v>2250.1</v>
      </c>
      <c r="D60" s="16"/>
      <c r="E60" s="10"/>
      <c r="F60" s="16">
        <v>-2250.1</v>
      </c>
      <c r="G60" s="23">
        <f t="shared" si="16"/>
        <v>0</v>
      </c>
    </row>
    <row r="61" spans="1:7" ht="98.25" customHeight="1" x14ac:dyDescent="0.25">
      <c r="A61" s="35" t="s">
        <v>249</v>
      </c>
      <c r="B61" s="22" t="s">
        <v>222</v>
      </c>
      <c r="C61" s="16"/>
      <c r="D61" s="16"/>
      <c r="E61" s="10"/>
      <c r="F61" s="16">
        <v>2250.1</v>
      </c>
      <c r="G61" s="23">
        <f t="shared" si="16"/>
        <v>2250.1</v>
      </c>
    </row>
    <row r="62" spans="1:7" ht="70.5" customHeight="1" x14ac:dyDescent="0.25">
      <c r="A62" s="35" t="s">
        <v>250</v>
      </c>
      <c r="B62" s="22" t="s">
        <v>251</v>
      </c>
      <c r="C62" s="16"/>
      <c r="D62" s="16"/>
      <c r="E62" s="10"/>
      <c r="F62" s="16">
        <v>2909.89</v>
      </c>
      <c r="G62" s="23">
        <f t="shared" si="16"/>
        <v>2909.89</v>
      </c>
    </row>
    <row r="63" spans="1:7" ht="105" customHeight="1" x14ac:dyDescent="0.25">
      <c r="A63" s="35" t="s">
        <v>166</v>
      </c>
      <c r="B63" s="34" t="s">
        <v>165</v>
      </c>
      <c r="C63" s="16">
        <v>11607.23</v>
      </c>
      <c r="D63" s="16"/>
      <c r="E63" s="10"/>
      <c r="F63" s="16"/>
      <c r="G63" s="23">
        <f t="shared" si="16"/>
        <v>11607.23</v>
      </c>
    </row>
    <row r="64" spans="1:7" ht="122.45" customHeight="1" x14ac:dyDescent="0.25">
      <c r="A64" s="35" t="s">
        <v>168</v>
      </c>
      <c r="B64" s="34" t="s">
        <v>167</v>
      </c>
      <c r="C64" s="16">
        <v>4672.71</v>
      </c>
      <c r="D64" s="16"/>
      <c r="E64" s="10"/>
      <c r="F64" s="16"/>
      <c r="G64" s="23">
        <f t="shared" si="16"/>
        <v>4672.71</v>
      </c>
    </row>
    <row r="65" spans="1:7" ht="75.599999999999994" customHeight="1" x14ac:dyDescent="0.25">
      <c r="A65" s="35" t="s">
        <v>170</v>
      </c>
      <c r="B65" s="34" t="s">
        <v>169</v>
      </c>
      <c r="C65" s="16">
        <v>4000</v>
      </c>
      <c r="D65" s="16"/>
      <c r="E65" s="10"/>
      <c r="F65" s="16"/>
      <c r="G65" s="23">
        <f t="shared" si="16"/>
        <v>4000</v>
      </c>
    </row>
    <row r="66" spans="1:7" ht="75.599999999999994" customHeight="1" x14ac:dyDescent="0.25">
      <c r="A66" s="35" t="s">
        <v>171</v>
      </c>
      <c r="B66" s="34" t="s">
        <v>172</v>
      </c>
      <c r="C66" s="16">
        <v>45731.199999999997</v>
      </c>
      <c r="D66" s="16"/>
      <c r="E66" s="10"/>
      <c r="F66" s="16"/>
      <c r="G66" s="23">
        <f t="shared" si="16"/>
        <v>45731.199999999997</v>
      </c>
    </row>
    <row r="67" spans="1:7" ht="212.25" customHeight="1" x14ac:dyDescent="0.25">
      <c r="A67" s="35" t="s">
        <v>253</v>
      </c>
      <c r="B67" s="34" t="s">
        <v>252</v>
      </c>
      <c r="C67" s="16"/>
      <c r="D67" s="16"/>
      <c r="E67" s="10"/>
      <c r="F67" s="16">
        <v>2251.73</v>
      </c>
      <c r="G67" s="23">
        <f t="shared" si="16"/>
        <v>2251.73</v>
      </c>
    </row>
    <row r="68" spans="1:7" ht="228" customHeight="1" x14ac:dyDescent="0.25">
      <c r="A68" s="35" t="s">
        <v>254</v>
      </c>
      <c r="B68" s="34" t="s">
        <v>255</v>
      </c>
      <c r="C68" s="16"/>
      <c r="D68" s="16"/>
      <c r="E68" s="10"/>
      <c r="F68" s="16">
        <v>589.66</v>
      </c>
      <c r="G68" s="23">
        <f t="shared" si="16"/>
        <v>589.66</v>
      </c>
    </row>
    <row r="69" spans="1:7" ht="212.25" customHeight="1" x14ac:dyDescent="0.25">
      <c r="A69" s="35" t="s">
        <v>286</v>
      </c>
      <c r="B69" s="34" t="s">
        <v>256</v>
      </c>
      <c r="C69" s="16"/>
      <c r="D69" s="16"/>
      <c r="E69" s="10"/>
      <c r="F69" s="16">
        <v>2000</v>
      </c>
      <c r="G69" s="23">
        <f t="shared" si="16"/>
        <v>2000</v>
      </c>
    </row>
    <row r="70" spans="1:7" ht="105.6" customHeight="1" x14ac:dyDescent="0.25">
      <c r="A70" s="35" t="s">
        <v>214</v>
      </c>
      <c r="B70" s="34" t="s">
        <v>213</v>
      </c>
      <c r="C70" s="16">
        <v>69493.899999999994</v>
      </c>
      <c r="D70" s="16">
        <v>69493.899999999994</v>
      </c>
      <c r="E70" s="16">
        <v>69493.899999999994</v>
      </c>
      <c r="F70" s="16"/>
      <c r="G70" s="23">
        <f t="shared" si="16"/>
        <v>69493.899999999994</v>
      </c>
    </row>
    <row r="71" spans="1:7" ht="46.9" customHeight="1" x14ac:dyDescent="0.25">
      <c r="A71" s="14" t="s">
        <v>113</v>
      </c>
      <c r="B71" s="22" t="s">
        <v>68</v>
      </c>
      <c r="C71" s="23">
        <f>SUM(C72:C96)</f>
        <v>330255.50000000012</v>
      </c>
      <c r="D71" s="23">
        <f t="shared" ref="D71:G71" si="17">SUM(D72:D96)</f>
        <v>4681.3999999999996</v>
      </c>
      <c r="E71" s="23">
        <f t="shared" si="17"/>
        <v>-31527.200000000004</v>
      </c>
      <c r="F71" s="23">
        <f t="shared" si="17"/>
        <v>25649.719999999998</v>
      </c>
      <c r="G71" s="23">
        <f t="shared" si="17"/>
        <v>355905.22000000009</v>
      </c>
    </row>
    <row r="72" spans="1:7" ht="47.45" customHeight="1" x14ac:dyDescent="0.25">
      <c r="A72" s="14" t="s">
        <v>114</v>
      </c>
      <c r="B72" s="22" t="s">
        <v>69</v>
      </c>
      <c r="C72" s="23">
        <v>149.1</v>
      </c>
      <c r="D72" s="16"/>
      <c r="E72" s="10"/>
      <c r="F72" s="16"/>
      <c r="G72" s="23">
        <f>C72+F72</f>
        <v>149.1</v>
      </c>
    </row>
    <row r="73" spans="1:7" ht="47.45" customHeight="1" x14ac:dyDescent="0.25">
      <c r="A73" s="14" t="s">
        <v>115</v>
      </c>
      <c r="B73" s="22" t="s">
        <v>70</v>
      </c>
      <c r="C73" s="23">
        <v>10920.599999999999</v>
      </c>
      <c r="D73" s="16"/>
      <c r="E73" s="10">
        <f t="shared" si="14"/>
        <v>-10920.599999999999</v>
      </c>
      <c r="F73" s="16"/>
      <c r="G73" s="23">
        <f t="shared" ref="G73:G96" si="18">C73+F73</f>
        <v>10920.599999999999</v>
      </c>
    </row>
    <row r="74" spans="1:7" ht="153.75" customHeight="1" x14ac:dyDescent="0.25">
      <c r="A74" s="14" t="s">
        <v>223</v>
      </c>
      <c r="B74" s="22" t="s">
        <v>246</v>
      </c>
      <c r="C74" s="23">
        <v>54351</v>
      </c>
      <c r="D74" s="16"/>
      <c r="E74" s="10"/>
      <c r="F74" s="16"/>
      <c r="G74" s="23">
        <f t="shared" si="18"/>
        <v>54351</v>
      </c>
    </row>
    <row r="75" spans="1:7" ht="153.75" customHeight="1" x14ac:dyDescent="0.25">
      <c r="A75" s="14" t="s">
        <v>224</v>
      </c>
      <c r="B75" s="22" t="s">
        <v>247</v>
      </c>
      <c r="C75" s="23">
        <v>32763</v>
      </c>
      <c r="D75" s="16"/>
      <c r="E75" s="10"/>
      <c r="F75" s="16"/>
      <c r="G75" s="23">
        <f t="shared" si="18"/>
        <v>32763</v>
      </c>
    </row>
    <row r="76" spans="1:7" ht="91.15" customHeight="1" x14ac:dyDescent="0.25">
      <c r="A76" s="14" t="s">
        <v>116</v>
      </c>
      <c r="B76" s="22" t="s">
        <v>190</v>
      </c>
      <c r="C76" s="23">
        <v>7789.4</v>
      </c>
      <c r="D76" s="10"/>
      <c r="E76" s="10">
        <f t="shared" si="14"/>
        <v>-7789.4</v>
      </c>
      <c r="F76" s="16"/>
      <c r="G76" s="23">
        <f t="shared" si="18"/>
        <v>7789.4</v>
      </c>
    </row>
    <row r="77" spans="1:7" ht="183" customHeight="1" x14ac:dyDescent="0.25">
      <c r="A77" s="14" t="s">
        <v>257</v>
      </c>
      <c r="B77" s="22" t="s">
        <v>258</v>
      </c>
      <c r="C77" s="23"/>
      <c r="D77" s="10"/>
      <c r="E77" s="10"/>
      <c r="F77" s="16">
        <v>8844</v>
      </c>
      <c r="G77" s="23">
        <f t="shared" si="18"/>
        <v>8844</v>
      </c>
    </row>
    <row r="78" spans="1:7" ht="60" customHeight="1" x14ac:dyDescent="0.25">
      <c r="A78" s="14" t="s">
        <v>261</v>
      </c>
      <c r="B78" s="43" t="s">
        <v>259</v>
      </c>
      <c r="C78" s="23"/>
      <c r="D78" s="10"/>
      <c r="E78" s="10"/>
      <c r="F78" s="16">
        <v>1366.5</v>
      </c>
      <c r="G78" s="23">
        <f t="shared" si="18"/>
        <v>1366.5</v>
      </c>
    </row>
    <row r="79" spans="1:7" ht="60" customHeight="1" x14ac:dyDescent="0.25">
      <c r="A79" s="14" t="s">
        <v>262</v>
      </c>
      <c r="B79" s="43" t="s">
        <v>260</v>
      </c>
      <c r="C79" s="23"/>
      <c r="D79" s="10"/>
      <c r="E79" s="10"/>
      <c r="F79" s="16">
        <v>520.79999999999995</v>
      </c>
      <c r="G79" s="23">
        <f t="shared" si="18"/>
        <v>520.79999999999995</v>
      </c>
    </row>
    <row r="80" spans="1:7" ht="121.5" customHeight="1" x14ac:dyDescent="0.25">
      <c r="A80" s="14" t="s">
        <v>225</v>
      </c>
      <c r="B80" s="22" t="s">
        <v>245</v>
      </c>
      <c r="C80" s="23">
        <v>155504.6</v>
      </c>
      <c r="D80" s="10"/>
      <c r="E80" s="10"/>
      <c r="F80" s="16"/>
      <c r="G80" s="23">
        <f t="shared" si="18"/>
        <v>155504.6</v>
      </c>
    </row>
    <row r="81" spans="1:7" ht="278.45" customHeight="1" x14ac:dyDescent="0.25">
      <c r="A81" s="14" t="s">
        <v>117</v>
      </c>
      <c r="B81" s="22" t="s">
        <v>98</v>
      </c>
      <c r="C81" s="23">
        <v>11087.9</v>
      </c>
      <c r="D81" s="16"/>
      <c r="E81" s="10">
        <f t="shared" si="14"/>
        <v>-11087.9</v>
      </c>
      <c r="F81" s="16"/>
      <c r="G81" s="23">
        <f t="shared" si="18"/>
        <v>11087.9</v>
      </c>
    </row>
    <row r="82" spans="1:7" ht="52.9" customHeight="1" x14ac:dyDescent="0.25">
      <c r="A82" s="14" t="s">
        <v>173</v>
      </c>
      <c r="B82" s="22" t="s">
        <v>174</v>
      </c>
      <c r="C82" s="16">
        <v>3697.9</v>
      </c>
      <c r="D82" s="16"/>
      <c r="E82" s="10"/>
      <c r="F82" s="16"/>
      <c r="G82" s="23">
        <f t="shared" si="18"/>
        <v>3697.9</v>
      </c>
    </row>
    <row r="83" spans="1:7" ht="87.75" customHeight="1" x14ac:dyDescent="0.25">
      <c r="A83" s="14" t="s">
        <v>264</v>
      </c>
      <c r="B83" s="22" t="s">
        <v>263</v>
      </c>
      <c r="C83" s="16"/>
      <c r="D83" s="16"/>
      <c r="E83" s="10"/>
      <c r="F83" s="16">
        <v>241.8</v>
      </c>
      <c r="G83" s="23">
        <f t="shared" si="18"/>
        <v>241.8</v>
      </c>
    </row>
    <row r="84" spans="1:7" ht="68.25" customHeight="1" x14ac:dyDescent="0.25">
      <c r="A84" s="14" t="s">
        <v>118</v>
      </c>
      <c r="B84" s="22" t="s">
        <v>71</v>
      </c>
      <c r="C84" s="23">
        <v>5619.9</v>
      </c>
      <c r="D84" s="16"/>
      <c r="E84" s="10">
        <f t="shared" si="14"/>
        <v>-5619.9</v>
      </c>
      <c r="F84" s="23"/>
      <c r="G84" s="23">
        <f t="shared" si="18"/>
        <v>5619.9</v>
      </c>
    </row>
    <row r="85" spans="1:7" ht="65.25" customHeight="1" x14ac:dyDescent="0.25">
      <c r="A85" s="14" t="s">
        <v>119</v>
      </c>
      <c r="B85" s="22" t="s">
        <v>71</v>
      </c>
      <c r="C85" s="23">
        <v>790.8</v>
      </c>
      <c r="D85" s="16"/>
      <c r="E85" s="10">
        <f t="shared" si="14"/>
        <v>-790.8</v>
      </c>
      <c r="F85" s="16"/>
      <c r="G85" s="23">
        <f t="shared" si="18"/>
        <v>790.8</v>
      </c>
    </row>
    <row r="86" spans="1:7" ht="115.5" customHeight="1" x14ac:dyDescent="0.25">
      <c r="A86" s="14" t="s">
        <v>226</v>
      </c>
      <c r="B86" s="22" t="s">
        <v>242</v>
      </c>
      <c r="C86" s="23">
        <v>9544.4</v>
      </c>
      <c r="D86" s="16"/>
      <c r="E86" s="10"/>
      <c r="F86" s="16"/>
      <c r="G86" s="23">
        <f t="shared" si="18"/>
        <v>9544.4</v>
      </c>
    </row>
    <row r="87" spans="1:7" ht="99" customHeight="1" x14ac:dyDescent="0.25">
      <c r="A87" s="14" t="s">
        <v>227</v>
      </c>
      <c r="B87" s="22" t="s">
        <v>228</v>
      </c>
      <c r="C87" s="23">
        <v>1699.5</v>
      </c>
      <c r="D87" s="16"/>
      <c r="E87" s="10"/>
      <c r="F87" s="16"/>
      <c r="G87" s="23">
        <f t="shared" si="18"/>
        <v>1699.5</v>
      </c>
    </row>
    <row r="88" spans="1:7" ht="147" customHeight="1" x14ac:dyDescent="0.25">
      <c r="A88" s="14" t="s">
        <v>266</v>
      </c>
      <c r="B88" s="22" t="s">
        <v>265</v>
      </c>
      <c r="C88" s="23"/>
      <c r="D88" s="16"/>
      <c r="E88" s="10"/>
      <c r="F88" s="16">
        <v>463.4</v>
      </c>
      <c r="G88" s="23">
        <f t="shared" si="18"/>
        <v>463.4</v>
      </c>
    </row>
    <row r="89" spans="1:7" ht="55.5" customHeight="1" x14ac:dyDescent="0.25">
      <c r="A89" s="14" t="s">
        <v>268</v>
      </c>
      <c r="B89" s="22" t="s">
        <v>267</v>
      </c>
      <c r="C89" s="23"/>
      <c r="D89" s="16"/>
      <c r="E89" s="10"/>
      <c r="F89" s="16">
        <v>10230.6</v>
      </c>
      <c r="G89" s="23">
        <f t="shared" si="18"/>
        <v>10230.6</v>
      </c>
    </row>
    <row r="90" spans="1:7" ht="87" customHeight="1" x14ac:dyDescent="0.25">
      <c r="A90" s="14" t="s">
        <v>216</v>
      </c>
      <c r="B90" s="22" t="s">
        <v>215</v>
      </c>
      <c r="C90" s="16">
        <v>2888.4</v>
      </c>
      <c r="D90" s="16">
        <v>2888.4</v>
      </c>
      <c r="E90" s="16">
        <v>2888.4</v>
      </c>
      <c r="F90" s="16"/>
      <c r="G90" s="23">
        <f t="shared" si="18"/>
        <v>2888.4</v>
      </c>
    </row>
    <row r="91" spans="1:7" ht="117.75" customHeight="1" x14ac:dyDescent="0.25">
      <c r="A91" s="14" t="s">
        <v>270</v>
      </c>
      <c r="B91" s="22" t="s">
        <v>269</v>
      </c>
      <c r="C91" s="16"/>
      <c r="D91" s="16"/>
      <c r="E91" s="16"/>
      <c r="F91" s="16">
        <v>982.62</v>
      </c>
      <c r="G91" s="23">
        <f t="shared" si="18"/>
        <v>982.62</v>
      </c>
    </row>
    <row r="92" spans="1:7" ht="51.75" customHeight="1" x14ac:dyDescent="0.25">
      <c r="A92" s="14" t="s">
        <v>271</v>
      </c>
      <c r="B92" s="22" t="s">
        <v>175</v>
      </c>
      <c r="C92" s="16"/>
      <c r="D92" s="16"/>
      <c r="E92" s="16"/>
      <c r="F92" s="16">
        <v>3000</v>
      </c>
      <c r="G92" s="23">
        <f t="shared" si="18"/>
        <v>3000</v>
      </c>
    </row>
    <row r="93" spans="1:7" ht="55.9" customHeight="1" x14ac:dyDescent="0.25">
      <c r="A93" s="14" t="s">
        <v>176</v>
      </c>
      <c r="B93" s="22" t="s">
        <v>175</v>
      </c>
      <c r="C93" s="16">
        <v>30000</v>
      </c>
      <c r="D93" s="16"/>
      <c r="E93" s="10"/>
      <c r="F93" s="16"/>
      <c r="G93" s="23">
        <f t="shared" si="18"/>
        <v>30000</v>
      </c>
    </row>
    <row r="94" spans="1:7" ht="98.45" customHeight="1" x14ac:dyDescent="0.25">
      <c r="A94" s="14" t="s">
        <v>217</v>
      </c>
      <c r="B94" s="22" t="s">
        <v>218</v>
      </c>
      <c r="C94" s="16">
        <v>1793</v>
      </c>
      <c r="D94" s="16">
        <v>1793</v>
      </c>
      <c r="E94" s="16">
        <v>1793</v>
      </c>
      <c r="F94" s="16"/>
      <c r="G94" s="23">
        <f t="shared" si="18"/>
        <v>1793</v>
      </c>
    </row>
    <row r="95" spans="1:7" ht="44.25" customHeight="1" x14ac:dyDescent="0.25">
      <c r="A95" s="14" t="s">
        <v>272</v>
      </c>
      <c r="B95" s="22" t="s">
        <v>230</v>
      </c>
      <c r="C95" s="16"/>
      <c r="D95" s="16"/>
      <c r="E95" s="16"/>
      <c r="F95" s="16">
        <v>1656</v>
      </c>
      <c r="G95" s="23">
        <f t="shared" si="18"/>
        <v>1656</v>
      </c>
    </row>
    <row r="96" spans="1:7" ht="44.25" customHeight="1" x14ac:dyDescent="0.25">
      <c r="A96" s="14" t="s">
        <v>229</v>
      </c>
      <c r="B96" s="22" t="s">
        <v>230</v>
      </c>
      <c r="C96" s="16">
        <v>1656</v>
      </c>
      <c r="D96" s="16"/>
      <c r="E96" s="16"/>
      <c r="F96" s="16">
        <v>-1656</v>
      </c>
      <c r="G96" s="23">
        <f t="shared" si="18"/>
        <v>0</v>
      </c>
    </row>
    <row r="97" spans="1:10" ht="39" customHeight="1" x14ac:dyDescent="0.25">
      <c r="A97" s="14" t="s">
        <v>120</v>
      </c>
      <c r="B97" s="22" t="s">
        <v>106</v>
      </c>
      <c r="C97" s="23">
        <f>C98+C120+C121+C122+C123+C124</f>
        <v>1283261.9899999998</v>
      </c>
      <c r="D97" s="23">
        <f t="shared" ref="D97:G97" si="19">D98+D120+D121+D122+D123+D124</f>
        <v>0</v>
      </c>
      <c r="E97" s="23">
        <f t="shared" si="19"/>
        <v>-598922.68999999983</v>
      </c>
      <c r="F97" s="23">
        <f t="shared" si="19"/>
        <v>16797.75</v>
      </c>
      <c r="G97" s="23">
        <f t="shared" si="19"/>
        <v>1300059.7399999998</v>
      </c>
      <c r="J97" s="44"/>
    </row>
    <row r="98" spans="1:10" ht="53.45" customHeight="1" x14ac:dyDescent="0.25">
      <c r="A98" s="14" t="s">
        <v>121</v>
      </c>
      <c r="B98" s="26" t="s">
        <v>72</v>
      </c>
      <c r="C98" s="23">
        <f>SUM(C99:C119)</f>
        <v>1230673</v>
      </c>
      <c r="D98" s="23">
        <f t="shared" ref="D98:E98" si="20">SUM(D99:D119)</f>
        <v>0</v>
      </c>
      <c r="E98" s="23">
        <f t="shared" si="20"/>
        <v>-547070.49999999977</v>
      </c>
      <c r="F98" s="23">
        <f>SUM(F99:F119)</f>
        <v>1962.1499999999996</v>
      </c>
      <c r="G98" s="23">
        <f t="shared" ref="G98" si="21">SUM(G99:G119)</f>
        <v>1232635.1499999999</v>
      </c>
    </row>
    <row r="99" spans="1:10" ht="165.6" customHeight="1" x14ac:dyDescent="0.25">
      <c r="A99" s="14" t="s">
        <v>177</v>
      </c>
      <c r="B99" s="26" t="s">
        <v>178</v>
      </c>
      <c r="C99" s="23">
        <v>653731.69999999995</v>
      </c>
      <c r="D99" s="23"/>
      <c r="E99" s="23"/>
      <c r="F99" s="23">
        <v>5911</v>
      </c>
      <c r="G99" s="23">
        <f>C99+F99</f>
        <v>659642.69999999995</v>
      </c>
    </row>
    <row r="100" spans="1:10" ht="103.5" customHeight="1" x14ac:dyDescent="0.25">
      <c r="A100" s="14" t="s">
        <v>122</v>
      </c>
      <c r="B100" s="22" t="s">
        <v>83</v>
      </c>
      <c r="C100" s="23">
        <v>531736.6</v>
      </c>
      <c r="D100" s="16"/>
      <c r="E100" s="10">
        <f t="shared" si="14"/>
        <v>-531736.6</v>
      </c>
      <c r="F100" s="16"/>
      <c r="G100" s="23">
        <f>C100+F100</f>
        <v>531736.6</v>
      </c>
    </row>
    <row r="101" spans="1:10" ht="102.75" customHeight="1" x14ac:dyDescent="0.25">
      <c r="A101" s="14" t="s">
        <v>123</v>
      </c>
      <c r="B101" s="22" t="s">
        <v>86</v>
      </c>
      <c r="C101" s="23">
        <v>2946.6</v>
      </c>
      <c r="D101" s="16"/>
      <c r="E101" s="10">
        <f t="shared" si="14"/>
        <v>-2946.6</v>
      </c>
      <c r="F101" s="16"/>
      <c r="G101" s="23">
        <f t="shared" ref="G101:G124" si="22">C101+F101</f>
        <v>2946.6</v>
      </c>
    </row>
    <row r="102" spans="1:10" ht="93.75" customHeight="1" x14ac:dyDescent="0.25">
      <c r="A102" s="14" t="s">
        <v>124</v>
      </c>
      <c r="B102" s="22" t="s">
        <v>73</v>
      </c>
      <c r="C102" s="23">
        <v>48.8</v>
      </c>
      <c r="D102" s="16"/>
      <c r="E102" s="10">
        <f t="shared" si="14"/>
        <v>-48.8</v>
      </c>
      <c r="F102" s="16"/>
      <c r="G102" s="23">
        <f>C102+F102</f>
        <v>48.8</v>
      </c>
    </row>
    <row r="103" spans="1:10" ht="92.25" customHeight="1" x14ac:dyDescent="0.25">
      <c r="A103" s="14" t="s">
        <v>179</v>
      </c>
      <c r="B103" s="22" t="s">
        <v>74</v>
      </c>
      <c r="C103" s="16">
        <v>47</v>
      </c>
      <c r="D103" s="16"/>
      <c r="E103" s="10"/>
      <c r="F103" s="16"/>
      <c r="G103" s="23">
        <f>C103+F103</f>
        <v>47</v>
      </c>
    </row>
    <row r="104" spans="1:10" ht="91.5" customHeight="1" x14ac:dyDescent="0.25">
      <c r="A104" s="14" t="s">
        <v>125</v>
      </c>
      <c r="B104" s="22" t="s">
        <v>74</v>
      </c>
      <c r="C104" s="23">
        <v>539</v>
      </c>
      <c r="D104" s="16"/>
      <c r="E104" s="10">
        <f t="shared" si="14"/>
        <v>-539</v>
      </c>
      <c r="F104" s="16"/>
      <c r="G104" s="23">
        <f t="shared" si="22"/>
        <v>539</v>
      </c>
    </row>
    <row r="105" spans="1:10" ht="77.25" customHeight="1" x14ac:dyDescent="0.25">
      <c r="A105" s="14" t="s">
        <v>126</v>
      </c>
      <c r="B105" s="22" t="s">
        <v>75</v>
      </c>
      <c r="C105" s="23">
        <v>1159.5999999999999</v>
      </c>
      <c r="D105" s="16"/>
      <c r="E105" s="10">
        <f t="shared" si="14"/>
        <v>-1159.5999999999999</v>
      </c>
      <c r="F105" s="16"/>
      <c r="G105" s="23">
        <f t="shared" si="22"/>
        <v>1159.5999999999999</v>
      </c>
    </row>
    <row r="106" spans="1:10" ht="156" customHeight="1" x14ac:dyDescent="0.25">
      <c r="A106" s="14" t="s">
        <v>127</v>
      </c>
      <c r="B106" s="22" t="s">
        <v>76</v>
      </c>
      <c r="C106" s="23">
        <v>20</v>
      </c>
      <c r="D106" s="16"/>
      <c r="E106" s="10">
        <f t="shared" si="14"/>
        <v>-20</v>
      </c>
      <c r="F106" s="16"/>
      <c r="G106" s="23">
        <f t="shared" si="22"/>
        <v>20</v>
      </c>
    </row>
    <row r="107" spans="1:10" s="1" customFormat="1" ht="108.75" customHeight="1" x14ac:dyDescent="0.25">
      <c r="A107" s="14" t="s">
        <v>154</v>
      </c>
      <c r="B107" s="22" t="s">
        <v>149</v>
      </c>
      <c r="C107" s="23">
        <v>0.6</v>
      </c>
      <c r="D107" s="23"/>
      <c r="E107" s="23">
        <f t="shared" si="14"/>
        <v>-0.6</v>
      </c>
      <c r="F107" s="23"/>
      <c r="G107" s="23">
        <f t="shared" si="22"/>
        <v>0.6</v>
      </c>
    </row>
    <row r="108" spans="1:10" ht="91.5" customHeight="1" x14ac:dyDescent="0.25">
      <c r="A108" s="14" t="s">
        <v>128</v>
      </c>
      <c r="B108" s="22" t="s">
        <v>77</v>
      </c>
      <c r="C108" s="23">
        <v>100.7</v>
      </c>
      <c r="D108" s="16"/>
      <c r="E108" s="10">
        <f t="shared" si="14"/>
        <v>-100.7</v>
      </c>
      <c r="F108" s="16"/>
      <c r="G108" s="23">
        <f t="shared" si="22"/>
        <v>100.7</v>
      </c>
    </row>
    <row r="109" spans="1:10" ht="95.25" customHeight="1" x14ac:dyDescent="0.25">
      <c r="A109" s="14" t="s">
        <v>129</v>
      </c>
      <c r="B109" s="22" t="s">
        <v>191</v>
      </c>
      <c r="C109" s="23">
        <v>5375.2</v>
      </c>
      <c r="D109" s="16"/>
      <c r="E109" s="10">
        <f t="shared" si="14"/>
        <v>-5375.2</v>
      </c>
      <c r="F109" s="16"/>
      <c r="G109" s="23">
        <f t="shared" si="22"/>
        <v>5375.2</v>
      </c>
    </row>
    <row r="110" spans="1:10" ht="93" customHeight="1" x14ac:dyDescent="0.25">
      <c r="A110" s="14" t="s">
        <v>130</v>
      </c>
      <c r="B110" s="22" t="s">
        <v>192</v>
      </c>
      <c r="C110" s="23">
        <v>1823.8</v>
      </c>
      <c r="D110" s="16"/>
      <c r="E110" s="10">
        <f t="shared" si="14"/>
        <v>-1823.8</v>
      </c>
      <c r="F110" s="16"/>
      <c r="G110" s="23">
        <f t="shared" si="22"/>
        <v>1823.8</v>
      </c>
    </row>
    <row r="111" spans="1:10" ht="109.5" customHeight="1" x14ac:dyDescent="0.25">
      <c r="A111" s="14" t="s">
        <v>131</v>
      </c>
      <c r="B111" s="22" t="s">
        <v>78</v>
      </c>
      <c r="C111" s="23">
        <v>138</v>
      </c>
      <c r="D111" s="10"/>
      <c r="E111" s="10">
        <f t="shared" si="14"/>
        <v>-138</v>
      </c>
      <c r="F111" s="16"/>
      <c r="G111" s="23">
        <f t="shared" si="22"/>
        <v>138</v>
      </c>
    </row>
    <row r="112" spans="1:10" ht="96" customHeight="1" x14ac:dyDescent="0.25">
      <c r="A112" s="14" t="s">
        <v>132</v>
      </c>
      <c r="B112" s="22" t="s">
        <v>93</v>
      </c>
      <c r="C112" s="23">
        <v>356</v>
      </c>
      <c r="D112" s="10"/>
      <c r="E112" s="10">
        <f t="shared" si="14"/>
        <v>-356</v>
      </c>
      <c r="F112" s="16"/>
      <c r="G112" s="23">
        <f t="shared" si="22"/>
        <v>356</v>
      </c>
    </row>
    <row r="113" spans="1:7" ht="222.6" customHeight="1" x14ac:dyDescent="0.25">
      <c r="A113" s="14" t="s">
        <v>133</v>
      </c>
      <c r="B113" s="22" t="s">
        <v>82</v>
      </c>
      <c r="C113" s="23">
        <v>557</v>
      </c>
      <c r="D113" s="10"/>
      <c r="E113" s="10">
        <f t="shared" si="14"/>
        <v>-557</v>
      </c>
      <c r="F113" s="16">
        <v>472.15</v>
      </c>
      <c r="G113" s="23">
        <f t="shared" si="22"/>
        <v>1029.1500000000001</v>
      </c>
    </row>
    <row r="114" spans="1:7" ht="112.5" customHeight="1" x14ac:dyDescent="0.25">
      <c r="A114" s="14" t="s">
        <v>134</v>
      </c>
      <c r="B114" s="22" t="s">
        <v>99</v>
      </c>
      <c r="C114" s="23">
        <v>2</v>
      </c>
      <c r="D114" s="16"/>
      <c r="E114" s="10">
        <f t="shared" si="14"/>
        <v>-2</v>
      </c>
      <c r="F114" s="16"/>
      <c r="G114" s="23">
        <f t="shared" si="22"/>
        <v>2</v>
      </c>
    </row>
    <row r="115" spans="1:7" ht="82.5" customHeight="1" x14ac:dyDescent="0.25">
      <c r="A115" s="14" t="s">
        <v>135</v>
      </c>
      <c r="B115" s="22" t="s">
        <v>85</v>
      </c>
      <c r="C115" s="23">
        <v>518.45000000000005</v>
      </c>
      <c r="D115" s="16"/>
      <c r="E115" s="10">
        <f t="shared" si="14"/>
        <v>-518.45000000000005</v>
      </c>
      <c r="F115" s="23"/>
      <c r="G115" s="23">
        <f t="shared" si="22"/>
        <v>518.45000000000005</v>
      </c>
    </row>
    <row r="116" spans="1:7" ht="86.25" customHeight="1" x14ac:dyDescent="0.25">
      <c r="A116" s="14" t="s">
        <v>136</v>
      </c>
      <c r="B116" s="22" t="s">
        <v>85</v>
      </c>
      <c r="C116" s="23">
        <v>518.45000000000005</v>
      </c>
      <c r="D116" s="16"/>
      <c r="E116" s="10">
        <f t="shared" si="14"/>
        <v>-518.45000000000005</v>
      </c>
      <c r="F116" s="16"/>
      <c r="G116" s="23">
        <f t="shared" si="22"/>
        <v>518.45000000000005</v>
      </c>
    </row>
    <row r="117" spans="1:7" ht="225" customHeight="1" x14ac:dyDescent="0.25">
      <c r="A117" s="14" t="s">
        <v>137</v>
      </c>
      <c r="B117" s="22" t="s">
        <v>79</v>
      </c>
      <c r="C117" s="23">
        <v>782.2</v>
      </c>
      <c r="D117" s="16"/>
      <c r="E117" s="10">
        <f t="shared" si="14"/>
        <v>-782.2</v>
      </c>
      <c r="F117" s="16"/>
      <c r="G117" s="23">
        <f t="shared" si="22"/>
        <v>782.2</v>
      </c>
    </row>
    <row r="118" spans="1:7" ht="279.60000000000002" customHeight="1" x14ac:dyDescent="0.25">
      <c r="A118" s="14" t="s">
        <v>181</v>
      </c>
      <c r="B118" s="22" t="s">
        <v>180</v>
      </c>
      <c r="C118" s="16">
        <v>29823.8</v>
      </c>
      <c r="D118" s="16"/>
      <c r="E118" s="10"/>
      <c r="F118" s="16">
        <v>-4421</v>
      </c>
      <c r="G118" s="23">
        <f t="shared" si="22"/>
        <v>25402.799999999999</v>
      </c>
    </row>
    <row r="119" spans="1:7" ht="66.75" customHeight="1" x14ac:dyDescent="0.25">
      <c r="A119" s="14" t="s">
        <v>138</v>
      </c>
      <c r="B119" s="22" t="s">
        <v>84</v>
      </c>
      <c r="C119" s="23">
        <v>447.5</v>
      </c>
      <c r="D119" s="16"/>
      <c r="E119" s="10">
        <f t="shared" si="14"/>
        <v>-447.5</v>
      </c>
      <c r="F119" s="16"/>
      <c r="G119" s="23">
        <f t="shared" si="22"/>
        <v>447.5</v>
      </c>
    </row>
    <row r="120" spans="1:7" ht="199.9" customHeight="1" x14ac:dyDescent="0.25">
      <c r="A120" s="14" t="s">
        <v>139</v>
      </c>
      <c r="B120" s="33" t="s">
        <v>145</v>
      </c>
      <c r="C120" s="23">
        <v>17690.400000000001</v>
      </c>
      <c r="D120" s="16"/>
      <c r="E120" s="10">
        <f>D120-C120</f>
        <v>-17690.400000000001</v>
      </c>
      <c r="F120" s="23"/>
      <c r="G120" s="23">
        <f>C120+F120</f>
        <v>17690.400000000001</v>
      </c>
    </row>
    <row r="121" spans="1:7" ht="146.25" customHeight="1" x14ac:dyDescent="0.25">
      <c r="A121" s="14" t="s">
        <v>140</v>
      </c>
      <c r="B121" s="33" t="s">
        <v>146</v>
      </c>
      <c r="C121" s="23">
        <v>25964.400000000001</v>
      </c>
      <c r="D121" s="10"/>
      <c r="E121" s="10">
        <f>D121-C121</f>
        <v>-25964.400000000001</v>
      </c>
      <c r="F121" s="16">
        <v>14835.6</v>
      </c>
      <c r="G121" s="23">
        <f t="shared" si="22"/>
        <v>40800</v>
      </c>
    </row>
    <row r="122" spans="1:7" ht="87.75" customHeight="1" x14ac:dyDescent="0.25">
      <c r="A122" s="14" t="s">
        <v>144</v>
      </c>
      <c r="B122" s="22" t="s">
        <v>151</v>
      </c>
      <c r="C122" s="23">
        <v>8152.3899999999994</v>
      </c>
      <c r="D122" s="10"/>
      <c r="E122" s="10">
        <f t="shared" si="14"/>
        <v>-8152.3899999999994</v>
      </c>
      <c r="F122" s="16"/>
      <c r="G122" s="23">
        <f t="shared" si="22"/>
        <v>8152.3899999999994</v>
      </c>
    </row>
    <row r="123" spans="1:7" ht="85.5" customHeight="1" x14ac:dyDescent="0.25">
      <c r="A123" s="14" t="s">
        <v>231</v>
      </c>
      <c r="B123" s="22" t="s">
        <v>232</v>
      </c>
      <c r="C123" s="23">
        <v>45</v>
      </c>
      <c r="D123" s="10"/>
      <c r="E123" s="10">
        <f t="shared" si="14"/>
        <v>-45</v>
      </c>
      <c r="F123" s="16"/>
      <c r="G123" s="23">
        <f t="shared" si="22"/>
        <v>45</v>
      </c>
    </row>
    <row r="124" spans="1:7" ht="79.5" customHeight="1" x14ac:dyDescent="0.25">
      <c r="A124" s="14" t="s">
        <v>183</v>
      </c>
      <c r="B124" s="22" t="s">
        <v>182</v>
      </c>
      <c r="C124" s="23">
        <v>736.8</v>
      </c>
      <c r="D124" s="10"/>
      <c r="E124" s="10"/>
      <c r="F124" s="16"/>
      <c r="G124" s="23">
        <f t="shared" si="22"/>
        <v>736.8</v>
      </c>
    </row>
    <row r="125" spans="1:7" ht="33" customHeight="1" x14ac:dyDescent="0.25">
      <c r="A125" s="14" t="s">
        <v>141</v>
      </c>
      <c r="B125" s="22" t="s">
        <v>80</v>
      </c>
      <c r="C125" s="23">
        <f>SUM(C126:C136)</f>
        <v>266242.17000000004</v>
      </c>
      <c r="D125" s="23">
        <f>SUM(D126:D136)</f>
        <v>150</v>
      </c>
      <c r="E125" s="23">
        <f>SUM(E126:E136)</f>
        <v>-2808</v>
      </c>
      <c r="F125" s="23">
        <f>SUM(F126:F136)</f>
        <v>3022.01</v>
      </c>
      <c r="G125" s="23">
        <f>SUM(G126:G136)</f>
        <v>269264.18</v>
      </c>
    </row>
    <row r="126" spans="1:7" ht="90.75" customHeight="1" x14ac:dyDescent="0.25">
      <c r="A126" s="14" t="s">
        <v>233</v>
      </c>
      <c r="B126" s="22" t="s">
        <v>234</v>
      </c>
      <c r="C126" s="16">
        <v>80000</v>
      </c>
      <c r="D126" s="16"/>
      <c r="E126" s="10"/>
      <c r="F126" s="16"/>
      <c r="G126" s="23">
        <f t="shared" ref="G126:G138" si="23">C126+F126</f>
        <v>80000</v>
      </c>
    </row>
    <row r="127" spans="1:7" ht="76.5" customHeight="1" x14ac:dyDescent="0.25">
      <c r="A127" s="14" t="s">
        <v>220</v>
      </c>
      <c r="B127" s="22" t="s">
        <v>219</v>
      </c>
      <c r="C127" s="16">
        <v>686.28</v>
      </c>
      <c r="D127" s="16">
        <v>150</v>
      </c>
      <c r="E127" s="16">
        <v>150</v>
      </c>
      <c r="F127" s="16">
        <v>236.55</v>
      </c>
      <c r="G127" s="23">
        <f t="shared" si="23"/>
        <v>922.82999999999993</v>
      </c>
    </row>
    <row r="128" spans="1:7" ht="78" customHeight="1" x14ac:dyDescent="0.25">
      <c r="A128" s="14" t="s">
        <v>235</v>
      </c>
      <c r="B128" s="22" t="s">
        <v>219</v>
      </c>
      <c r="C128" s="16">
        <v>100</v>
      </c>
      <c r="D128" s="16"/>
      <c r="E128" s="16"/>
      <c r="F128" s="16">
        <v>398.52</v>
      </c>
      <c r="G128" s="23">
        <f t="shared" si="23"/>
        <v>498.52</v>
      </c>
    </row>
    <row r="129" spans="1:10" ht="129.75" customHeight="1" x14ac:dyDescent="0.25">
      <c r="A129" s="14" t="s">
        <v>184</v>
      </c>
      <c r="B129" s="22" t="s">
        <v>185</v>
      </c>
      <c r="C129" s="16">
        <v>5522.4</v>
      </c>
      <c r="D129" s="16"/>
      <c r="E129" s="10"/>
      <c r="F129" s="16"/>
      <c r="G129" s="23">
        <f t="shared" si="23"/>
        <v>5522.4</v>
      </c>
    </row>
    <row r="130" spans="1:10" ht="276" customHeight="1" x14ac:dyDescent="0.25">
      <c r="A130" s="14" t="s">
        <v>142</v>
      </c>
      <c r="B130" s="26" t="s">
        <v>152</v>
      </c>
      <c r="C130" s="23">
        <v>2020</v>
      </c>
      <c r="D130" s="16"/>
      <c r="E130" s="10">
        <f t="shared" si="14"/>
        <v>-2020</v>
      </c>
      <c r="F130" s="16"/>
      <c r="G130" s="23">
        <f t="shared" si="23"/>
        <v>2020</v>
      </c>
    </row>
    <row r="131" spans="1:10" ht="93" customHeight="1" x14ac:dyDescent="0.25">
      <c r="A131" s="14" t="s">
        <v>143</v>
      </c>
      <c r="B131" s="26" t="s">
        <v>153</v>
      </c>
      <c r="C131" s="23">
        <v>938</v>
      </c>
      <c r="D131" s="16"/>
      <c r="E131" s="10">
        <f t="shared" si="14"/>
        <v>-938</v>
      </c>
      <c r="F131" s="16"/>
      <c r="G131" s="23">
        <f t="shared" si="23"/>
        <v>938</v>
      </c>
    </row>
    <row r="132" spans="1:10" ht="60" customHeight="1" x14ac:dyDescent="0.25">
      <c r="A132" s="14" t="s">
        <v>186</v>
      </c>
      <c r="B132" s="26" t="s">
        <v>187</v>
      </c>
      <c r="C132" s="16">
        <v>487.4</v>
      </c>
      <c r="D132" s="16"/>
      <c r="E132" s="10"/>
      <c r="F132" s="16"/>
      <c r="G132" s="23">
        <f t="shared" si="23"/>
        <v>487.4</v>
      </c>
    </row>
    <row r="133" spans="1:10" ht="55.5" customHeight="1" x14ac:dyDescent="0.25">
      <c r="A133" s="14" t="s">
        <v>236</v>
      </c>
      <c r="B133" s="26" t="s">
        <v>237</v>
      </c>
      <c r="C133" s="16">
        <v>2469.4899999999998</v>
      </c>
      <c r="D133" s="16"/>
      <c r="E133" s="10"/>
      <c r="F133" s="16">
        <v>2386.94</v>
      </c>
      <c r="G133" s="23">
        <f t="shared" si="23"/>
        <v>4856.43</v>
      </c>
    </row>
    <row r="134" spans="1:10" ht="120" customHeight="1" x14ac:dyDescent="0.25">
      <c r="A134" s="14" t="s">
        <v>238</v>
      </c>
      <c r="B134" s="26" t="s">
        <v>243</v>
      </c>
      <c r="C134" s="16">
        <v>114613.5</v>
      </c>
      <c r="D134" s="16"/>
      <c r="E134" s="10"/>
      <c r="F134" s="16"/>
      <c r="G134" s="23">
        <f t="shared" si="23"/>
        <v>114613.5</v>
      </c>
    </row>
    <row r="135" spans="1:10" ht="116.25" customHeight="1" x14ac:dyDescent="0.25">
      <c r="A135" s="14" t="s">
        <v>239</v>
      </c>
      <c r="B135" s="26" t="s">
        <v>244</v>
      </c>
      <c r="C135" s="16">
        <v>56592.7</v>
      </c>
      <c r="D135" s="16"/>
      <c r="E135" s="10"/>
      <c r="F135" s="16"/>
      <c r="G135" s="23">
        <f t="shared" si="23"/>
        <v>56592.7</v>
      </c>
    </row>
    <row r="136" spans="1:10" ht="84.75" customHeight="1" x14ac:dyDescent="0.25">
      <c r="A136" s="14" t="s">
        <v>189</v>
      </c>
      <c r="B136" s="26" t="s">
        <v>188</v>
      </c>
      <c r="C136" s="16">
        <v>2812.4</v>
      </c>
      <c r="D136" s="16"/>
      <c r="E136" s="10"/>
      <c r="F136" s="16"/>
      <c r="G136" s="23">
        <f t="shared" si="23"/>
        <v>2812.4</v>
      </c>
    </row>
    <row r="137" spans="1:10" ht="29.25" customHeight="1" x14ac:dyDescent="0.25">
      <c r="A137" s="14" t="s">
        <v>273</v>
      </c>
      <c r="B137" s="26" t="s">
        <v>275</v>
      </c>
      <c r="C137" s="16">
        <f>C138</f>
        <v>0</v>
      </c>
      <c r="D137" s="16">
        <f t="shared" ref="D137:G137" si="24">D138</f>
        <v>0</v>
      </c>
      <c r="E137" s="16">
        <f t="shared" si="24"/>
        <v>0</v>
      </c>
      <c r="F137" s="16">
        <f t="shared" si="24"/>
        <v>90.06</v>
      </c>
      <c r="G137" s="16">
        <f t="shared" si="24"/>
        <v>90.06</v>
      </c>
    </row>
    <row r="138" spans="1:10" ht="184.5" customHeight="1" x14ac:dyDescent="0.25">
      <c r="A138" s="14" t="s">
        <v>276</v>
      </c>
      <c r="B138" s="26" t="s">
        <v>274</v>
      </c>
      <c r="C138" s="16"/>
      <c r="D138" s="16"/>
      <c r="E138" s="10"/>
      <c r="F138" s="16">
        <v>90.06</v>
      </c>
      <c r="G138" s="23">
        <f t="shared" si="23"/>
        <v>90.06</v>
      </c>
    </row>
    <row r="139" spans="1:10" ht="103.5" customHeight="1" x14ac:dyDescent="0.25">
      <c r="A139" s="14" t="s">
        <v>193</v>
      </c>
      <c r="B139" s="37" t="s">
        <v>194</v>
      </c>
      <c r="C139" s="23">
        <f>C140+C141+C142+C143</f>
        <v>17.850000000000001</v>
      </c>
      <c r="D139" s="23">
        <f t="shared" ref="D139:E139" si="25">D140+D141+D142+D143</f>
        <v>0</v>
      </c>
      <c r="E139" s="23">
        <f t="shared" si="25"/>
        <v>0</v>
      </c>
      <c r="F139" s="23">
        <f>F140+F141+F142+F143</f>
        <v>186.69000000000003</v>
      </c>
      <c r="G139" s="23">
        <f>G140+G141+G142+G143</f>
        <v>204.54000000000002</v>
      </c>
      <c r="J139" s="44"/>
    </row>
    <row r="140" spans="1:10" ht="69.75" customHeight="1" x14ac:dyDescent="0.25">
      <c r="A140" s="14" t="s">
        <v>277</v>
      </c>
      <c r="B140" s="37" t="s">
        <v>278</v>
      </c>
      <c r="C140" s="23"/>
      <c r="D140" s="16"/>
      <c r="E140" s="10"/>
      <c r="F140" s="16">
        <v>155.36000000000001</v>
      </c>
      <c r="G140" s="23">
        <f>C140+F140</f>
        <v>155.36000000000001</v>
      </c>
    </row>
    <row r="141" spans="1:10" ht="69.75" customHeight="1" x14ac:dyDescent="0.25">
      <c r="A141" s="14" t="s">
        <v>279</v>
      </c>
      <c r="B141" s="37" t="s">
        <v>280</v>
      </c>
      <c r="C141" s="23"/>
      <c r="D141" s="16"/>
      <c r="E141" s="10"/>
      <c r="F141" s="16">
        <v>0.75</v>
      </c>
      <c r="G141" s="23">
        <f>C141+F141</f>
        <v>0.75</v>
      </c>
    </row>
    <row r="142" spans="1:10" ht="69.75" customHeight="1" x14ac:dyDescent="0.25">
      <c r="A142" s="14" t="s">
        <v>197</v>
      </c>
      <c r="B142" s="37" t="s">
        <v>198</v>
      </c>
      <c r="C142" s="16">
        <v>17.850000000000001</v>
      </c>
      <c r="D142" s="16"/>
      <c r="E142" s="10"/>
      <c r="F142" s="16">
        <v>25.55</v>
      </c>
      <c r="G142" s="23">
        <f>C142+F142</f>
        <v>43.400000000000006</v>
      </c>
    </row>
    <row r="143" spans="1:10" ht="69.75" customHeight="1" x14ac:dyDescent="0.25">
      <c r="A143" s="14" t="s">
        <v>282</v>
      </c>
      <c r="B143" s="37" t="s">
        <v>281</v>
      </c>
      <c r="C143" s="16"/>
      <c r="D143" s="16"/>
      <c r="E143" s="10"/>
      <c r="F143" s="16">
        <v>5.03</v>
      </c>
      <c r="G143" s="23">
        <f>C143+F143</f>
        <v>5.03</v>
      </c>
    </row>
    <row r="144" spans="1:10" ht="57.75" customHeight="1" x14ac:dyDescent="0.25">
      <c r="A144" s="14" t="s">
        <v>195</v>
      </c>
      <c r="B144" s="37" t="s">
        <v>196</v>
      </c>
      <c r="C144" s="23">
        <f>SUM(C145:C150)</f>
        <v>-8347.2200000000012</v>
      </c>
      <c r="D144" s="23">
        <f t="shared" ref="D144:E144" si="26">SUM(D145:D150)</f>
        <v>0</v>
      </c>
      <c r="E144" s="23">
        <f t="shared" si="26"/>
        <v>0</v>
      </c>
      <c r="F144" s="23">
        <f>SUM(F145:F150)</f>
        <v>-5.03</v>
      </c>
      <c r="G144" s="23">
        <f>SUM(G145:G150)</f>
        <v>-8352.25</v>
      </c>
    </row>
    <row r="145" spans="1:13" ht="100.5" customHeight="1" x14ac:dyDescent="0.25">
      <c r="A145" s="14" t="s">
        <v>200</v>
      </c>
      <c r="B145" s="37" t="s">
        <v>199</v>
      </c>
      <c r="C145" s="16">
        <v>-8.24</v>
      </c>
      <c r="D145" s="16"/>
      <c r="E145" s="10"/>
      <c r="F145" s="16"/>
      <c r="G145" s="23">
        <f>C145+F145</f>
        <v>-8.24</v>
      </c>
    </row>
    <row r="146" spans="1:13" ht="73.5" customHeight="1" x14ac:dyDescent="0.25">
      <c r="A146" s="14" t="s">
        <v>202</v>
      </c>
      <c r="B146" s="37" t="s">
        <v>201</v>
      </c>
      <c r="C146" s="16">
        <v>-546.23</v>
      </c>
      <c r="D146" s="16"/>
      <c r="E146" s="10"/>
      <c r="F146" s="16">
        <v>-5.03</v>
      </c>
      <c r="G146" s="23">
        <f>C146+F146</f>
        <v>-551.26</v>
      </c>
    </row>
    <row r="147" spans="1:13" ht="75" customHeight="1" x14ac:dyDescent="0.25">
      <c r="A147" s="14" t="s">
        <v>203</v>
      </c>
      <c r="B147" s="37" t="s">
        <v>201</v>
      </c>
      <c r="C147" s="16">
        <v>-663.06</v>
      </c>
      <c r="D147" s="16"/>
      <c r="E147" s="10"/>
      <c r="F147" s="16"/>
      <c r="G147" s="23">
        <f t="shared" ref="G147:G149" si="27">C147+F147</f>
        <v>-663.06</v>
      </c>
    </row>
    <row r="148" spans="1:13" ht="72" customHeight="1" x14ac:dyDescent="0.25">
      <c r="A148" s="14" t="s">
        <v>204</v>
      </c>
      <c r="B148" s="37" t="s">
        <v>201</v>
      </c>
      <c r="C148" s="16">
        <v>-3286.54</v>
      </c>
      <c r="D148" s="16"/>
      <c r="E148" s="10"/>
      <c r="F148" s="16"/>
      <c r="G148" s="23">
        <f t="shared" si="27"/>
        <v>-3286.54</v>
      </c>
    </row>
    <row r="149" spans="1:13" ht="72.75" customHeight="1" x14ac:dyDescent="0.25">
      <c r="A149" s="14" t="s">
        <v>205</v>
      </c>
      <c r="B149" s="37" t="s">
        <v>201</v>
      </c>
      <c r="C149" s="16">
        <v>-3793.13</v>
      </c>
      <c r="D149" s="16"/>
      <c r="E149" s="10"/>
      <c r="F149" s="16"/>
      <c r="G149" s="23">
        <f t="shared" si="27"/>
        <v>-3793.13</v>
      </c>
    </row>
    <row r="150" spans="1:13" ht="75" customHeight="1" x14ac:dyDescent="0.25">
      <c r="A150" s="14" t="s">
        <v>211</v>
      </c>
      <c r="B150" s="37" t="s">
        <v>201</v>
      </c>
      <c r="C150" s="16">
        <v>-50.02</v>
      </c>
      <c r="D150" s="16"/>
      <c r="E150" s="10"/>
      <c r="F150" s="16"/>
      <c r="G150" s="23">
        <f t="shared" ref="G150" si="28">C150+F150</f>
        <v>-50.02</v>
      </c>
    </row>
    <row r="151" spans="1:13" s="17" customFormat="1" ht="27.6" customHeight="1" x14ac:dyDescent="0.25">
      <c r="A151" s="47" t="s">
        <v>81</v>
      </c>
      <c r="B151" s="47"/>
      <c r="C151" s="23">
        <f>C9+C47</f>
        <v>4380818.93</v>
      </c>
      <c r="D151" s="23">
        <f t="shared" ref="D151:E151" si="29">D9+D47</f>
        <v>74326.529999999984</v>
      </c>
      <c r="E151" s="23" t="e">
        <f t="shared" si="29"/>
        <v>#REF!</v>
      </c>
      <c r="F151" s="23">
        <f>F9+F47</f>
        <v>74262.240000000005</v>
      </c>
      <c r="G151" s="23" t="s">
        <v>283</v>
      </c>
      <c r="H151" s="23">
        <f>C151+F151</f>
        <v>4455081.17</v>
      </c>
      <c r="J151" s="36">
        <f>F9+F140+F141+F142</f>
        <v>20951.420000000002</v>
      </c>
      <c r="K151" s="42">
        <v>4380818930.75</v>
      </c>
      <c r="L151" s="42">
        <v>74262243.510000005</v>
      </c>
      <c r="M151" s="42">
        <v>4455081174.2600002</v>
      </c>
    </row>
    <row r="152" spans="1:13" s="17" customFormat="1" ht="23.25" customHeight="1" x14ac:dyDescent="0.2">
      <c r="A152" s="31"/>
      <c r="B152" s="31"/>
      <c r="C152" s="32"/>
      <c r="D152" s="32"/>
      <c r="E152" s="32"/>
      <c r="F152" s="32"/>
      <c r="G152" s="32"/>
      <c r="J152" s="36"/>
    </row>
    <row r="153" spans="1:13" s="17" customFormat="1" ht="27" customHeight="1" x14ac:dyDescent="0.2">
      <c r="A153" s="31"/>
      <c r="B153" s="31"/>
      <c r="C153" s="32"/>
      <c r="D153" s="32"/>
      <c r="E153" s="32"/>
      <c r="F153" s="32"/>
      <c r="G153" s="32"/>
      <c r="J153" s="36"/>
    </row>
    <row r="154" spans="1:13" s="17" customFormat="1" ht="23.25" customHeight="1" x14ac:dyDescent="0.2">
      <c r="A154" s="31"/>
      <c r="B154" s="31"/>
      <c r="C154" s="32"/>
      <c r="D154" s="32"/>
      <c r="E154" s="32"/>
      <c r="F154" s="32"/>
      <c r="G154" s="32"/>
      <c r="J154" s="36"/>
    </row>
    <row r="155" spans="1:13" s="17" customFormat="1" ht="23.25" customHeight="1" x14ac:dyDescent="0.2">
      <c r="A155" s="31"/>
      <c r="B155" s="31"/>
      <c r="C155" s="32"/>
      <c r="D155" s="32"/>
      <c r="E155" s="32"/>
      <c r="F155" s="32"/>
      <c r="G155" s="32"/>
      <c r="J155" s="36"/>
    </row>
    <row r="156" spans="1:13" s="17" customFormat="1" ht="23.25" customHeight="1" x14ac:dyDescent="0.2">
      <c r="A156" s="31"/>
      <c r="B156" s="31"/>
      <c r="C156" s="32"/>
      <c r="D156" s="32"/>
      <c r="E156" s="32"/>
      <c r="F156" s="32"/>
      <c r="G156" s="32"/>
      <c r="J156" s="36"/>
    </row>
    <row r="157" spans="1:13" s="17" customFormat="1" ht="19.5" customHeight="1" x14ac:dyDescent="0.2">
      <c r="A157" s="31"/>
      <c r="B157" s="31"/>
      <c r="C157" s="32"/>
      <c r="D157" s="20"/>
      <c r="E157" s="21"/>
    </row>
    <row r="158" spans="1:13" s="17" customFormat="1" ht="27.6" customHeight="1" x14ac:dyDescent="0.2">
      <c r="B158" s="19"/>
      <c r="C158" s="20"/>
      <c r="D158" s="20"/>
      <c r="E158" s="21"/>
    </row>
    <row r="159" spans="1:13" s="17" customFormat="1" ht="19.149999999999999" customHeight="1" x14ac:dyDescent="0.2">
      <c r="B159" s="19"/>
      <c r="C159" s="20"/>
      <c r="D159" s="20"/>
      <c r="E159" s="21"/>
    </row>
    <row r="160" spans="1:13" s="17" customFormat="1" ht="27.6" customHeight="1" x14ac:dyDescent="0.2">
      <c r="A160" s="19"/>
      <c r="B160" s="19"/>
      <c r="C160" s="20"/>
      <c r="D160" s="20"/>
      <c r="E160" s="21"/>
    </row>
    <row r="161" spans="1:6" s="17" customFormat="1" ht="27.6" customHeight="1" x14ac:dyDescent="0.2">
      <c r="A161" s="19"/>
      <c r="B161" s="19"/>
      <c r="C161" s="20"/>
      <c r="D161" s="20"/>
      <c r="E161" s="21"/>
    </row>
    <row r="162" spans="1:6" s="17" customFormat="1" ht="27.6" customHeight="1" x14ac:dyDescent="0.2">
      <c r="A162" s="19"/>
      <c r="B162" s="19"/>
      <c r="C162" s="20"/>
      <c r="D162" s="20"/>
      <c r="E162" s="21"/>
      <c r="F162" s="36"/>
    </row>
    <row r="186" spans="1:2" x14ac:dyDescent="0.25">
      <c r="B186" s="30"/>
    </row>
    <row r="192" spans="1:2" x14ac:dyDescent="0.25">
      <c r="A192" s="1" t="s">
        <v>240</v>
      </c>
    </row>
    <row r="193" spans="1:1" x14ac:dyDescent="0.25">
      <c r="A193" s="1" t="s">
        <v>241</v>
      </c>
    </row>
  </sheetData>
  <mergeCells count="5">
    <mergeCell ref="A151:B151"/>
    <mergeCell ref="C2:G2"/>
    <mergeCell ref="C3:G3"/>
    <mergeCell ref="C1:G1"/>
    <mergeCell ref="A5:G5"/>
  </mergeCells>
  <pageMargins left="0.78740157480314965" right="0.19685039370078741" top="0.70866141732283472" bottom="0.70866141732283472" header="0.31496062992125984" footer="0"/>
  <pageSetup paperSize="9" scale="78" firstPageNumber="2" orientation="portrait" useFirstPageNumber="1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2019</vt:lpstr>
      <vt:lpstr>'Доходы 2019'!Заголовки_для_печати</vt:lpstr>
      <vt:lpstr>'Доходы 2019'!Область_печати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Chernogolova</dc:creator>
  <cp:lastModifiedBy>Kologrivova</cp:lastModifiedBy>
  <cp:lastPrinted>2019-08-15T08:26:01Z</cp:lastPrinted>
  <dcterms:created xsi:type="dcterms:W3CDTF">2016-10-25T08:49:12Z</dcterms:created>
  <dcterms:modified xsi:type="dcterms:W3CDTF">2019-08-15T08:26:07Z</dcterms:modified>
</cp:coreProperties>
</file>